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ilotgoodingschools-my.sharepoint.com/personal/anji_branch_goodingschools_org/Documents/Desktop/"/>
    </mc:Choice>
  </mc:AlternateContent>
  <xr:revisionPtr revIDLastSave="1337" documentId="11_9953411A36F3CE9E1B71F26CFFA7EC4E734B7418" xr6:coauthVersionLast="47" xr6:coauthVersionMax="47" xr10:uidLastSave="{EC7A6FA4-1E77-4420-B638-1A2FFF7BB474}"/>
  <bookViews>
    <workbookView xWindow="768" yWindow="0" windowWidth="20100" windowHeight="12240" xr2:uid="{00000000-000D-0000-FFFF-FFFF00000000}"/>
  </bookViews>
  <sheets>
    <sheet name="UPDATED B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XLywKL7dd2C78eYFt0bVX3vCU7YwLwA5lYb4ofehZw="/>
    </ext>
  </extLst>
</workbook>
</file>

<file path=xl/calcChain.xml><?xml version="1.0" encoding="utf-8"?>
<calcChain xmlns="http://schemas.openxmlformats.org/spreadsheetml/2006/main">
  <c r="AP79" i="1" l="1"/>
  <c r="AQ79" i="1"/>
  <c r="AP97" i="1"/>
  <c r="AQ97" i="1"/>
  <c r="AQ114" i="1"/>
  <c r="AP121" i="1"/>
  <c r="AQ138" i="1"/>
  <c r="AK91" i="1"/>
  <c r="AO81" i="1"/>
  <c r="AO82" i="1"/>
  <c r="AO43" i="1"/>
  <c r="AK17" i="1"/>
  <c r="AK120" i="1"/>
  <c r="AK119" i="1"/>
  <c r="AK118" i="1"/>
  <c r="AK117" i="1"/>
  <c r="AK116" i="1"/>
  <c r="AK96" i="1"/>
  <c r="AK95" i="1"/>
  <c r="AK94" i="1"/>
  <c r="AK93" i="1"/>
  <c r="AK92" i="1"/>
  <c r="AK90" i="1"/>
  <c r="AK89" i="1"/>
  <c r="AK88" i="1"/>
  <c r="AK87" i="1"/>
  <c r="AK86" i="1"/>
  <c r="AK85" i="1"/>
  <c r="AK84" i="1"/>
  <c r="AK83" i="1"/>
  <c r="AK82" i="1"/>
  <c r="AK81" i="1"/>
  <c r="AO78" i="1"/>
  <c r="AK78" i="1"/>
  <c r="AO77" i="1"/>
  <c r="AK77" i="1"/>
  <c r="AO76" i="1"/>
  <c r="AK76" i="1"/>
  <c r="AO75" i="1"/>
  <c r="AK75" i="1"/>
  <c r="AO74" i="1"/>
  <c r="AK74" i="1"/>
  <c r="AO73" i="1"/>
  <c r="AK73" i="1"/>
  <c r="AO72" i="1"/>
  <c r="AK72" i="1"/>
  <c r="AO71" i="1"/>
  <c r="AK71" i="1"/>
  <c r="AO70" i="1"/>
  <c r="AK70" i="1"/>
  <c r="AO69" i="1"/>
  <c r="AJ69" i="1"/>
  <c r="AK69" i="1" s="1"/>
  <c r="AO68" i="1"/>
  <c r="AK68" i="1"/>
  <c r="AO67" i="1"/>
  <c r="AK67" i="1"/>
  <c r="AO66" i="1"/>
  <c r="AK66" i="1"/>
  <c r="AO65" i="1"/>
  <c r="AK65" i="1"/>
  <c r="AO64" i="1"/>
  <c r="AK64" i="1"/>
  <c r="AO63" i="1"/>
  <c r="AK63" i="1"/>
  <c r="AO62" i="1"/>
  <c r="AK62" i="1"/>
  <c r="AO61" i="1"/>
  <c r="AK61" i="1"/>
  <c r="AO60" i="1"/>
  <c r="AO59" i="1"/>
  <c r="AK60" i="1"/>
  <c r="AO58" i="1"/>
  <c r="AK58" i="1"/>
  <c r="AO57" i="1"/>
  <c r="AK57" i="1"/>
  <c r="AO56" i="1"/>
  <c r="AK56" i="1"/>
  <c r="AO55" i="1"/>
  <c r="AK55" i="1"/>
  <c r="AO54" i="1"/>
  <c r="AK54" i="1"/>
  <c r="AO53" i="1"/>
  <c r="AK53" i="1"/>
  <c r="AO52" i="1"/>
  <c r="AK52" i="1"/>
  <c r="AO51" i="1"/>
  <c r="AK51" i="1"/>
  <c r="AO50" i="1"/>
  <c r="AK50" i="1"/>
  <c r="AO49" i="1"/>
  <c r="AK49" i="1"/>
  <c r="AO48" i="1"/>
  <c r="AK48" i="1"/>
  <c r="AO47" i="1"/>
  <c r="AK47" i="1"/>
  <c r="AO46" i="1"/>
  <c r="AK46" i="1"/>
  <c r="AO45" i="1"/>
  <c r="AK45" i="1"/>
  <c r="AO44" i="1"/>
  <c r="AK44" i="1"/>
  <c r="AK43" i="1"/>
  <c r="AO42" i="1"/>
  <c r="AK42" i="1"/>
  <c r="AO41" i="1"/>
  <c r="AK41" i="1"/>
  <c r="AO40" i="1"/>
  <c r="AK40" i="1"/>
  <c r="AO39" i="1"/>
  <c r="AK39" i="1"/>
  <c r="AO38" i="1"/>
  <c r="AK38" i="1"/>
  <c r="AO37" i="1"/>
  <c r="AK37" i="1"/>
  <c r="AO36" i="1"/>
  <c r="AK36" i="1"/>
  <c r="AO35" i="1"/>
  <c r="AK35" i="1"/>
  <c r="AO34" i="1"/>
  <c r="AK34" i="1"/>
  <c r="AO33" i="1"/>
  <c r="AK33" i="1"/>
  <c r="AO32" i="1"/>
  <c r="AK32" i="1"/>
  <c r="AO31" i="1"/>
  <c r="AK31" i="1"/>
  <c r="AO30" i="1"/>
  <c r="AK30" i="1"/>
  <c r="AO29" i="1"/>
  <c r="AK29" i="1"/>
  <c r="AO28" i="1"/>
  <c r="AK28" i="1"/>
  <c r="AO27" i="1"/>
  <c r="AK27" i="1"/>
  <c r="AO26" i="1"/>
  <c r="AK26" i="1"/>
  <c r="AO25" i="1"/>
  <c r="AK25" i="1"/>
  <c r="AO24" i="1"/>
  <c r="AK24" i="1"/>
  <c r="AO23" i="1"/>
  <c r="AK23" i="1"/>
  <c r="AO22" i="1"/>
  <c r="AK22" i="1"/>
  <c r="AO21" i="1"/>
  <c r="AK21" i="1"/>
  <c r="AO20" i="1"/>
  <c r="AK20" i="1"/>
  <c r="AO19" i="1"/>
  <c r="AK19" i="1"/>
  <c r="AO18" i="1"/>
  <c r="AK18" i="1"/>
  <c r="AO17" i="1"/>
  <c r="AO16" i="1"/>
  <c r="AK16" i="1"/>
  <c r="AO15" i="1"/>
  <c r="AK15" i="1"/>
  <c r="AO14" i="1"/>
  <c r="AK14" i="1"/>
  <c r="AO13" i="1"/>
  <c r="AK13" i="1"/>
  <c r="AO12" i="1"/>
  <c r="AK12" i="1"/>
  <c r="AO11" i="1"/>
  <c r="AK11" i="1"/>
  <c r="AO10" i="1"/>
  <c r="AK10" i="1"/>
  <c r="AO9" i="1"/>
  <c r="AK9" i="1"/>
  <c r="AO8" i="1"/>
  <c r="AK8" i="1"/>
  <c r="AO7" i="1"/>
  <c r="AK7" i="1"/>
  <c r="AO6" i="1"/>
  <c r="AK6" i="1"/>
  <c r="AO5" i="1"/>
  <c r="AK5" i="1"/>
  <c r="AO4" i="1"/>
  <c r="AK4" i="1"/>
</calcChain>
</file>

<file path=xl/sharedStrings.xml><?xml version="1.0" encoding="utf-8"?>
<sst xmlns="http://schemas.openxmlformats.org/spreadsheetml/2006/main" count="1888" uniqueCount="894">
  <si>
    <t>MAGIC VALLEY COOP NON-FOOD SUPPLIES 26-27SY</t>
  </si>
  <si>
    <t>BOYS &amp; GIRLS Club</t>
  </si>
  <si>
    <t>BLISS</t>
  </si>
  <si>
    <t>BUHL</t>
  </si>
  <si>
    <t>CASSIA COUNTY</t>
  </si>
  <si>
    <t>CASTLEFORD</t>
  </si>
  <si>
    <t>DIETRICH</t>
  </si>
  <si>
    <t>FILER</t>
  </si>
  <si>
    <t>GLENNS FERRY</t>
  </si>
  <si>
    <t>GOODING</t>
  </si>
  <si>
    <t>HAGERMAN</t>
  </si>
  <si>
    <t>HANSEN</t>
  </si>
  <si>
    <t>HOLLISTER CHARTER SCHOOL</t>
  </si>
  <si>
    <t>IESDB</t>
  </si>
  <si>
    <t>KIMBERLY</t>
  </si>
  <si>
    <t>TWIN FALLS</t>
  </si>
  <si>
    <t>MINIDOKA</t>
  </si>
  <si>
    <t>MURTAUGH</t>
  </si>
  <si>
    <t>NORTH VALLEY ACADEMY</t>
  </si>
  <si>
    <t>RICHFIELD</t>
  </si>
  <si>
    <t>SHOSHONE</t>
  </si>
  <si>
    <t>VALLEY</t>
  </si>
  <si>
    <t>WENDELL</t>
  </si>
  <si>
    <t>MVC TOTAL</t>
  </si>
  <si>
    <t xml:space="preserve">NICHOLAS AND COMPANY </t>
  </si>
  <si>
    <t>GEM STATE PAPER &amp; SUPPLY CO</t>
  </si>
  <si>
    <t>PAPER PRODUCTS</t>
  </si>
  <si>
    <t>BRAND</t>
  </si>
  <si>
    <t>PACK SIZE</t>
  </si>
  <si>
    <t>CASE PRICE</t>
  </si>
  <si>
    <t>PRICE Per Unit</t>
  </si>
  <si>
    <t>NICHOLAS #</t>
  </si>
  <si>
    <t xml:space="preserve">DESCRIPTION </t>
  </si>
  <si>
    <t xml:space="preserve">MFG# </t>
  </si>
  <si>
    <t>EXTENDED PRICE</t>
  </si>
  <si>
    <t>APRONS, PLASTIC DISPOSABLE</t>
  </si>
  <si>
    <r>
      <rPr>
        <sz val="7"/>
        <color rgb="FF000000"/>
        <rFont val="Arial"/>
      </rPr>
      <t xml:space="preserve">FULL BIB, 1 MIL, ONE SIZE FITS ALL </t>
    </r>
    <r>
      <rPr>
        <b/>
        <sz val="7"/>
        <color rgb="FF000000"/>
        <rFont val="Arial"/>
      </rPr>
      <t>1/500CT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FOODHANDLER 250-FH20, OR APPROVED EQUAL/EQUIVALENT </t>
    </r>
  </si>
  <si>
    <t>FOOD HANDLER</t>
  </si>
  <si>
    <t>5/100CT</t>
  </si>
  <si>
    <t>FOODHANDLR</t>
  </si>
  <si>
    <t>APRON, DISPOSABLE 28X46</t>
  </si>
  <si>
    <t>250-FH20</t>
  </si>
  <si>
    <t>1/500 CT</t>
  </si>
  <si>
    <t>*ACR #RPA20HW (1.77mil)</t>
  </si>
  <si>
    <t>BAG, 2 GALLON</t>
  </si>
  <si>
    <r>
      <rPr>
        <sz val="7"/>
        <color rgb="FF000000"/>
        <rFont val="Arial"/>
      </rPr>
      <t xml:space="preserve">ZIPLOC 2 GALLON STORAGE BAG </t>
    </r>
    <r>
      <rPr>
        <b/>
        <sz val="7"/>
        <color rgb="FF000000"/>
        <rFont val="Arial"/>
      </rPr>
      <t>1/100CT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FOODHANDLER 20-FH70, OR APPROVED EQUAL/EQUIVALENT </t>
    </r>
  </si>
  <si>
    <t>100CT</t>
  </si>
  <si>
    <t>BAG, PLSK ZIPLOCK 2 GAL</t>
  </si>
  <si>
    <t>20-FH70</t>
  </si>
  <si>
    <t>1/100 CT</t>
  </si>
  <si>
    <t>NETCHOICE #GFRZIP2GAL</t>
  </si>
  <si>
    <t>BAG, BUN BAG, LARGE</t>
  </si>
  <si>
    <r>
      <rPr>
        <sz val="7"/>
        <color rgb="FF000000"/>
        <rFont val="Arial"/>
      </rPr>
      <t xml:space="preserve">CLEAR, 21X6X35 </t>
    </r>
    <r>
      <rPr>
        <b/>
        <sz val="7"/>
        <color rgb="FF000000"/>
        <rFont val="Arial"/>
      </rPr>
      <t>1/100CT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PROPAK 16364, OR APPROVED EQUAL/EQUIVALENT </t>
    </r>
  </si>
  <si>
    <t>PROPAK</t>
  </si>
  <si>
    <t>BAG, PLSK BUN COVER 1.2-ML 21X6X35</t>
  </si>
  <si>
    <t>1/200 CT</t>
  </si>
  <si>
    <t>ELKAY #BOR2737HD</t>
  </si>
  <si>
    <t>BAG, BUN BAG, SMALL</t>
  </si>
  <si>
    <r>
      <rPr>
        <sz val="7"/>
        <color rgb="FF000000"/>
        <rFont val="Arial"/>
      </rPr>
      <t>CLEAR, 5.5X4.75X19 BREAD BAG</t>
    </r>
    <r>
      <rPr>
        <b/>
        <sz val="7"/>
        <color rgb="FF000000"/>
        <rFont val="Arial"/>
      </rPr>
      <t xml:space="preserve"> 1/1000CT</t>
    </r>
    <r>
      <rPr>
        <sz val="7"/>
        <color rgb="FFFF0000"/>
        <rFont val="Arial"/>
      </rPr>
      <t xml:space="preserve"> ACCEPTABLE BRAND: FOODHANDLER 220-FS5419, OR APPROVED EQUAL/EQUIVALENT </t>
    </r>
  </si>
  <si>
    <t>1000CT</t>
  </si>
  <si>
    <t>BAG, PLSK 5.5X4.75X19</t>
  </si>
  <si>
    <t>20-FS5419</t>
  </si>
  <si>
    <t>1/1000 CT</t>
  </si>
  <si>
    <t>ELKAY #10G055419, 1MIL</t>
  </si>
  <si>
    <t>BAG, BUN RACK COVER</t>
  </si>
  <si>
    <r>
      <rPr>
        <sz val="7"/>
        <color rgb="FF000000"/>
        <rFont val="Arial"/>
      </rPr>
      <t xml:space="preserve">BUN PAN RACK COVER, 52" X 80" </t>
    </r>
    <r>
      <rPr>
        <b/>
        <sz val="7"/>
        <color rgb="FF000000"/>
        <rFont val="Arial"/>
      </rPr>
      <t>50/CS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FOODHANDLER 22-SB52D, OR APPROVED EQUAL/EQUIVALENT </t>
    </r>
  </si>
  <si>
    <t>50CT</t>
  </si>
  <si>
    <t>COVER, PLSK BUN COVER 52X80</t>
  </si>
  <si>
    <t>22-SB52D</t>
  </si>
  <si>
    <t>1/50 CT</t>
  </si>
  <si>
    <t>ELKAY #BPRC12F5280</t>
  </si>
  <si>
    <t>BAG, FOIL SANDWICH</t>
  </si>
  <si>
    <r>
      <rPr>
        <sz val="7"/>
        <color rgb="FF000000"/>
        <rFont val="Arial"/>
      </rPr>
      <t xml:space="preserve">6 3/4 X 6 1/2 </t>
    </r>
    <r>
      <rPr>
        <b/>
        <sz val="7"/>
        <color rgb="FF000000"/>
        <rFont val="Arial"/>
      </rPr>
      <t xml:space="preserve">1/1000 CT </t>
    </r>
    <r>
      <rPr>
        <sz val="7"/>
        <color rgb="FFFF0000"/>
        <rFont val="Arial"/>
      </rPr>
      <t xml:space="preserve">ACCEPTABLE BRAND:PROPAK 16675, OR APPROVED EQUAL/EQUIVALENT </t>
    </r>
  </si>
  <si>
    <t>BAG, FOIL INSULATED SANDWICH 6X.75X6.5 P</t>
  </si>
  <si>
    <t>BPG #5A04</t>
  </si>
  <si>
    <t>BAG, FRENCH FRY</t>
  </si>
  <si>
    <r>
      <rPr>
        <sz val="7"/>
        <color rgb="FF000000"/>
        <rFont val="Arial"/>
      </rPr>
      <t xml:space="preserve">GREASE-RESISTANT PAPER. 6X3/4X7.25" " NOT WAXED #19 </t>
    </r>
    <r>
      <rPr>
        <b/>
        <sz val="7"/>
        <color rgb="FF000000"/>
        <rFont val="Arial"/>
      </rPr>
      <t xml:space="preserve">1/200CT </t>
    </r>
    <r>
      <rPr>
        <sz val="7"/>
        <color rgb="FFFF0000"/>
        <rFont val="Arial"/>
      </rPr>
      <t xml:space="preserve">ACCEPTABLE BRAND: BAG CRAFT 45009 , OR APPROVED EQUAL/EQUIVALENT </t>
    </r>
  </si>
  <si>
    <t>WRAP, PAPER WHITE 12X12 GREASE RESIST</t>
  </si>
  <si>
    <t>5/1000 CT</t>
  </si>
  <si>
    <t>BPG #60830WCR</t>
  </si>
  <si>
    <t>BAG, GALLON</t>
  </si>
  <si>
    <r>
      <rPr>
        <sz val="7"/>
        <color rgb="FF000000"/>
        <rFont val="Arial"/>
      </rPr>
      <t xml:space="preserve">ZIPLOC 1 GALLON STORAGE BAG </t>
    </r>
    <r>
      <rPr>
        <b/>
        <sz val="7"/>
        <color rgb="FF000000"/>
        <rFont val="Arial"/>
      </rPr>
      <t>1/250 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PROPAK 16360, OR APPROVED EQUAL/EQUIVALENT </t>
    </r>
  </si>
  <si>
    <t>250CT</t>
  </si>
  <si>
    <t>BAG, PLSK ZIPLOCK 1 GAL</t>
  </si>
  <si>
    <t>1/250 CT</t>
  </si>
  <si>
    <t>ELKAY #F21012G</t>
  </si>
  <si>
    <t>BAG, HOTDOG FOIL</t>
  </si>
  <si>
    <r>
      <rPr>
        <sz val="7"/>
        <color rgb="FF000000"/>
        <rFont val="Arial"/>
      </rPr>
      <t xml:space="preserve">3 1/2 X 1 1/2 X 8 1/2 </t>
    </r>
    <r>
      <rPr>
        <b/>
        <sz val="7"/>
        <color rgb="FF000000"/>
        <rFont val="Arial"/>
      </rPr>
      <t xml:space="preserve">1/1000 CT </t>
    </r>
    <r>
      <rPr>
        <sz val="7"/>
        <color rgb="FFFF0000"/>
        <rFont val="Arial"/>
      </rPr>
      <t xml:space="preserve">ACCEPTABLE BRAND: PROPAK 16676, OR APPROVED EQUAL/EQUIVALENT </t>
    </r>
  </si>
  <si>
    <t>BAG, FOIL INSULATED HOT DOG 8.5" PLAIN</t>
  </si>
  <si>
    <t>BPG #5A12</t>
  </si>
  <si>
    <t>BAG, HOTDOG PAPER</t>
  </si>
  <si>
    <r>
      <rPr>
        <sz val="7"/>
        <color rgb="FF000000"/>
        <rFont val="Arial"/>
      </rPr>
      <t xml:space="preserve">3 X 2 X 8 PAPER NOT FOIL </t>
    </r>
    <r>
      <rPr>
        <b/>
        <sz val="7"/>
        <color rgb="FF000000"/>
        <rFont val="Arial"/>
      </rPr>
      <t>1/1000 CT</t>
    </r>
    <r>
      <rPr>
        <sz val="7"/>
        <color rgb="FFFF0000"/>
        <rFont val="Arial"/>
      </rPr>
      <t xml:space="preserve"> ACCEPTABLE BRAND:, OR APPROVED EQUAL/EQUIVALENT </t>
    </r>
  </si>
  <si>
    <t>BAG, PAPER HOT DOG 3X2X8 WHITE</t>
  </si>
  <si>
    <t>BPG #60830WCA</t>
  </si>
  <si>
    <t>BAGS, QUART (SANDWICH)</t>
  </si>
  <si>
    <r>
      <rPr>
        <sz val="7"/>
        <color rgb="FF000000"/>
        <rFont val="Arial"/>
      </rPr>
      <t>QUART, ZIPLOCK BAGS 6.5 X 7.5 HI-DENSITY SANDWICH BAGS</t>
    </r>
    <r>
      <rPr>
        <b/>
        <sz val="7"/>
        <color rgb="FF000000"/>
        <rFont val="Arial"/>
      </rPr>
      <t xml:space="preserve"> 1/2000 CT</t>
    </r>
    <r>
      <rPr>
        <b/>
        <sz val="7"/>
        <color rgb="FFFF0000"/>
        <rFont val="Arial"/>
      </rPr>
      <t xml:space="preserve"> </t>
    </r>
    <r>
      <rPr>
        <sz val="7"/>
        <color rgb="FFFF0000"/>
        <rFont val="Arial"/>
      </rPr>
      <t xml:space="preserve">ACCEPTABLE BRAND: PROPAK 17990, OR APPROVED EQUAL/EQUIVALENT </t>
    </r>
  </si>
  <si>
    <t>500CT</t>
  </si>
  <si>
    <t>BAG, PLSK SANDWICH SADDLE CLEAR 6.5X7</t>
  </si>
  <si>
    <t>1/2000 CT</t>
  </si>
  <si>
    <t>ELKAY #F20708Q</t>
  </si>
  <si>
    <t>BASKET PAPER LINER</t>
  </si>
  <si>
    <r>
      <rPr>
        <sz val="7"/>
        <color rgb="FF000000"/>
        <rFont val="Arial"/>
      </rPr>
      <t xml:space="preserve">12 X 12 QUICK WRAP PAPER FOOD LINER, GREASEPROOF </t>
    </r>
    <r>
      <rPr>
        <b/>
        <sz val="7"/>
        <color rgb="FF000000"/>
        <rFont val="Arial"/>
      </rPr>
      <t>5/1000 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PROPAK 14386, OR APPROVED EQUAL/EQUIVALENT </t>
    </r>
  </si>
  <si>
    <t>PATERSON</t>
  </si>
  <si>
    <t>5000CT</t>
  </si>
  <si>
    <t>BPG #7B12A</t>
  </si>
  <si>
    <t>BASKET PAPER LINER, YELLOW</t>
  </si>
  <si>
    <r>
      <rPr>
        <sz val="7"/>
        <color rgb="FF000000"/>
        <rFont val="Arial"/>
      </rPr>
      <t xml:space="preserve">13 X 12 QUICK WRAP PAPER FOOD LINER, GREASEPROOF </t>
    </r>
    <r>
      <rPr>
        <b/>
        <sz val="7"/>
        <color rgb="FF000000"/>
        <rFont val="Arial"/>
      </rPr>
      <t>5/1000 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BRAND:BROWN 7B4-YCA , OR APPROVED EQUAL/EQUIVALENT </t>
    </r>
  </si>
  <si>
    <t>BROWNPAPER</t>
  </si>
  <si>
    <t>WRAP, PAPER YELLOW 12X12 GREASE RS</t>
  </si>
  <si>
    <t>7B4-YCA</t>
  </si>
  <si>
    <t>BPG #7B4YCA</t>
  </si>
  <si>
    <t>BOWL, BLACK 7.25"</t>
  </si>
  <si>
    <r>
      <rPr>
        <sz val="7"/>
        <color rgb="FF000000"/>
        <rFont val="Arial"/>
      </rPr>
      <t xml:space="preserve">7.25" BLACK POLYPROPPYLENE BOWL THAT CAN WITHSTAND TEMPS UP TO 230 DEGREES. 24 OZ. </t>
    </r>
    <r>
      <rPr>
        <b/>
        <sz val="7"/>
        <color rgb="FF000000"/>
        <rFont val="Arial"/>
      </rPr>
      <t>1/352CT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BRAND:ANCHOR, , OR APPROVED EQUAL/EQUIVALENT </t>
    </r>
  </si>
  <si>
    <t>ANCHOR</t>
  </si>
  <si>
    <t>BOWL, BLACK MICROWAVEABLE 8.5" 24 OZ</t>
  </si>
  <si>
    <t>*GENPAK #GAB024-3L (up to 210 degrees)</t>
  </si>
  <si>
    <t>BOWLS, SOUP 8oz</t>
  </si>
  <si>
    <r>
      <rPr>
        <sz val="7"/>
        <color rgb="FF000000"/>
        <rFont val="Arial"/>
      </rPr>
      <t xml:space="preserve">DART BRAND RIMLESS, 8 OZ WHITE FOAM </t>
    </r>
    <r>
      <rPr>
        <b/>
        <sz val="7"/>
        <color rgb="FF000000"/>
        <rFont val="Arial"/>
      </rPr>
      <t xml:space="preserve">1/1000 CT </t>
    </r>
    <r>
      <rPr>
        <sz val="7"/>
        <color rgb="FFFF0000"/>
        <rFont val="Arial"/>
      </rPr>
      <t xml:space="preserve">ACCEPTABLE BRAND: DART 8B20, OR APPROVED EQUAL/EQUIVALENT </t>
    </r>
  </si>
  <si>
    <t>DART</t>
  </si>
  <si>
    <t>BOWL, FOAM WHITE 8 OZ</t>
  </si>
  <si>
    <t>8B20</t>
  </si>
  <si>
    <t>DART #8B20</t>
  </si>
  <si>
    <t>BOWLS, SOUP 10oz</t>
  </si>
  <si>
    <r>
      <rPr>
        <sz val="7"/>
        <color rgb="FF000000"/>
        <rFont val="Arial"/>
      </rPr>
      <t xml:space="preserve">DART BRAND RIMLESS, 10 OZ WHITE FOAM </t>
    </r>
    <r>
      <rPr>
        <b/>
        <sz val="7"/>
        <color rgb="FF000000"/>
        <rFont val="Arial"/>
      </rPr>
      <t>1/1000CT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DART 10B20, OR APPROVED EQUAL/EQUIVALENT </t>
    </r>
  </si>
  <si>
    <t>BOWL, FOAM WHITE 10 OZ</t>
  </si>
  <si>
    <t>10B20</t>
  </si>
  <si>
    <t>DART #10B20</t>
  </si>
  <si>
    <t>BOWLS, SOUP 12 OZ</t>
  </si>
  <si>
    <r>
      <rPr>
        <sz val="7"/>
        <color rgb="FF000000"/>
        <rFont val="Arial"/>
      </rPr>
      <t xml:space="preserve">DART BRAND RIMLESS, 12 OZ WHITE FOAM. </t>
    </r>
    <r>
      <rPr>
        <b/>
        <sz val="7"/>
        <color rgb="FF000000"/>
        <rFont val="Arial"/>
      </rPr>
      <t>8/125CT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>APPROVED BRANDS GENPAK 82100 OR DAR12B32 OR APPROVED EQUAL OR EQUIVELENT</t>
    </r>
  </si>
  <si>
    <t>GENPAK</t>
  </si>
  <si>
    <t>8/125 CT</t>
  </si>
  <si>
    <t>DART #12B32</t>
  </si>
  <si>
    <t>CAN LINERS</t>
  </si>
  <si>
    <r>
      <rPr>
        <sz val="7"/>
        <color rgb="FF000000"/>
        <rFont val="Arial"/>
      </rPr>
      <t xml:space="preserve">33X39, 33GAL, 1.7 MIL, LINEAR LOW DENSITY BLACK LINER. 100/CASE. (FLAT FOLD) </t>
    </r>
    <r>
      <rPr>
        <b/>
        <sz val="7"/>
        <color rgb="FF000000"/>
        <rFont val="Arial"/>
      </rPr>
      <t xml:space="preserve">10/10CT </t>
    </r>
    <r>
      <rPr>
        <sz val="7"/>
        <color rgb="FFFF0000"/>
        <rFont val="Arial"/>
      </rPr>
      <t xml:space="preserve">ACCEPTABLE BRAND: PROPAK 18508 , OR APPROVED EQUAL/EQUIVALENT </t>
    </r>
  </si>
  <si>
    <t>GS FOODS</t>
  </si>
  <si>
    <t>LINER, CAN LD 33-GAL 33X39 1.5 ML BLACK</t>
  </si>
  <si>
    <t>10/10 CT</t>
  </si>
  <si>
    <t>HERITAGE BAG #X6639AK</t>
  </si>
  <si>
    <r>
      <rPr>
        <sz val="7"/>
        <color rgb="FF000000"/>
        <rFont val="Arial"/>
      </rPr>
      <t xml:space="preserve">38X55, 60GAL, 1.7MIL HI DENSITY LINEAR BLACK LINER, 100/ CASE (FLAT FOLD) </t>
    </r>
    <r>
      <rPr>
        <b/>
        <sz val="7"/>
        <color rgb="FF000000"/>
        <rFont val="Arial"/>
      </rPr>
      <t xml:space="preserve">10/20 CT </t>
    </r>
    <r>
      <rPr>
        <sz val="7"/>
        <color rgb="FFFF0000"/>
        <rFont val="Arial"/>
      </rPr>
      <t xml:space="preserve">ACCEPTABLE BRAND: PROPAK 18346 , OR APPROVED EQUAL/EQUIVALENT </t>
    </r>
  </si>
  <si>
    <t>LINER, CAN HD 60 GAL 38X60 14 MIC NATURAL</t>
  </si>
  <si>
    <t>10/20 CT</t>
  </si>
  <si>
    <t>HERITAGE BAG #X7658WKR01</t>
  </si>
  <si>
    <r>
      <rPr>
        <sz val="7"/>
        <color rgb="FF000000"/>
        <rFont val="Arial"/>
      </rPr>
      <t>43X47, 55GAL, 1.7 MIL OR BETTER, UP TO 80 GALLON BLACK LINER. 100/CASE. (FLAT FOLD)</t>
    </r>
    <r>
      <rPr>
        <b/>
        <sz val="7"/>
        <color rgb="FF000000"/>
        <rFont val="Arial"/>
      </rPr>
      <t xml:space="preserve"> 10/15 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PROPAK 18512 , OR APPROVED EQUAL/EQUIVALENT </t>
    </r>
  </si>
  <si>
    <t>LINER, CAN HD 56 GAL 43X48 22-MIC BLACK</t>
  </si>
  <si>
    <t>10/15 CT</t>
  </si>
  <si>
    <t>HERITAGE BAG #X8647AK</t>
  </si>
  <si>
    <t>CLAMSHELL, 6X6</t>
  </si>
  <si>
    <r>
      <rPr>
        <sz val="7"/>
        <color rgb="FF000000"/>
        <rFont val="Arial"/>
      </rPr>
      <t xml:space="preserve">CLEAR HINGED PLASTIC CONTAINER, TIGHT SEAL, 6" </t>
    </r>
    <r>
      <rPr>
        <b/>
        <sz val="7"/>
        <color rgb="FF000000"/>
        <rFont val="Arial"/>
      </rPr>
      <t>1/420 CT</t>
    </r>
    <r>
      <rPr>
        <b/>
        <sz val="7"/>
        <color rgb="FFFF0000"/>
        <rFont val="Arial"/>
      </rPr>
      <t xml:space="preserve"> </t>
    </r>
    <r>
      <rPr>
        <sz val="7"/>
        <color rgb="FFFF0000"/>
        <rFont val="Arial"/>
      </rPr>
      <t xml:space="preserve">ACCEPTABLE BRAND: PROPAK 22525, OR APPROVED EQUAL/EQUIVALENT </t>
    </r>
  </si>
  <si>
    <t>CONT, PLSK HINGED 6X6 1-COMP BLK W/CLEAR LID</t>
  </si>
  <si>
    <t>1/420 CT</t>
  </si>
  <si>
    <t>DART #C57PST1</t>
  </si>
  <si>
    <t>CLAMSHELL, 6X6 BLACK</t>
  </si>
  <si>
    <r>
      <rPr>
        <sz val="7"/>
        <color rgb="FF000000"/>
        <rFont val="Arial"/>
      </rPr>
      <t>6 X 6 EASY STACKING HINGED CONTAINER. MICROWAVABLE. BLACK WITH CLEAR ANTI FOG LID 200</t>
    </r>
    <r>
      <rPr>
        <b/>
        <sz val="7"/>
        <color rgb="FF000000"/>
        <rFont val="Arial"/>
      </rPr>
      <t xml:space="preserve"> CT</t>
    </r>
    <r>
      <rPr>
        <sz val="7"/>
        <color rgb="FFFF0000"/>
        <rFont val="Arial"/>
      </rPr>
      <t xml:space="preserve"> ACCEPTABLE BRAND: ANCHOR, ECOPAX, OR APPROVED EQUAL/EQUIVALENT </t>
    </r>
  </si>
  <si>
    <t>*KARAT #LCP-FP-PHC66PP-1C</t>
  </si>
  <si>
    <t>CLAMSHELL, 9"</t>
  </si>
  <si>
    <r>
      <rPr>
        <sz val="7"/>
        <color rgb="FF000000"/>
        <rFont val="Arial"/>
      </rPr>
      <t xml:space="preserve">CLEAR HINGED PLASTIC CONTAINER, TIGHT SEAL, 9", </t>
    </r>
    <r>
      <rPr>
        <b/>
        <sz val="7"/>
        <color rgb="FF000000"/>
        <rFont val="Arial"/>
      </rPr>
      <t xml:space="preserve">1/120CT </t>
    </r>
    <r>
      <rPr>
        <sz val="7"/>
        <color rgb="FFFF0000"/>
        <rFont val="Arial"/>
      </rPr>
      <t xml:space="preserve">ACCEPTABLE BRAND: PROPAK 23304, OR APPROVED EQUAL/EQUIVALENT </t>
    </r>
  </si>
  <si>
    <t>1/120 CT</t>
  </si>
  <si>
    <t>DART #C90PST1</t>
  </si>
  <si>
    <t>CLAMSHELL, 8X8 BLACK</t>
  </si>
  <si>
    <r>
      <rPr>
        <sz val="7"/>
        <color rgb="FF000000"/>
        <rFont val="Arial"/>
      </rPr>
      <t xml:space="preserve">8X8 EASY STACKING HINGED CONTAINER. MICROWAVABLE. BLACK WITH CLEAR ANTI FOG LID </t>
    </r>
    <r>
      <rPr>
        <b/>
        <sz val="7"/>
        <color rgb="FF000000"/>
        <rFont val="Arial"/>
      </rPr>
      <t>1/100 CT</t>
    </r>
    <r>
      <rPr>
        <sz val="7"/>
        <color rgb="FFFF0000"/>
        <rFont val="Arial"/>
      </rPr>
      <t xml:space="preserve"> ACCEPTABLE BRAND: ANCHOR, CHOICE, OR APPROVED EQUAL/EQUIVALENT </t>
    </r>
  </si>
  <si>
    <t>CONT, PLSK COMBO 8X8 1-COMP BLK W/CLEAR LID</t>
  </si>
  <si>
    <t>1/150 CT</t>
  </si>
  <si>
    <t>*KARAT #FP-PHC88PP-1C</t>
  </si>
  <si>
    <t>CLAMSHELL, 9", 3 COMP</t>
  </si>
  <si>
    <r>
      <rPr>
        <sz val="7"/>
        <color rgb="FF000000"/>
        <rFont val="Arial"/>
      </rPr>
      <t xml:space="preserve">CLEAR OR FOAM HINGED PLASTIC CONTAINER, TIGHT SEAL, 9", 3 COMPARTMENTS </t>
    </r>
    <r>
      <rPr>
        <b/>
        <sz val="7"/>
        <color rgb="FF000000"/>
        <rFont val="Arial"/>
      </rPr>
      <t xml:space="preserve">1/200 CT </t>
    </r>
    <r>
      <rPr>
        <sz val="7"/>
        <color rgb="FFFF0000"/>
        <rFont val="Arial"/>
      </rPr>
      <t xml:space="preserve">ACCEPTABLE BRAND: GENPAK SN203, OR APPROVED EQUAL/EQUIVALENT </t>
    </r>
  </si>
  <si>
    <t>CONT, FOAM 3-COMP 9X9X3 WHITE</t>
  </si>
  <si>
    <t>SN203</t>
  </si>
  <si>
    <t>GENPAK #SN203</t>
  </si>
  <si>
    <t>CUP INSERT, 3.25 OZ</t>
  </si>
  <si>
    <r>
      <rPr>
        <sz val="7"/>
        <color rgb="FF000000"/>
        <rFont val="Arial"/>
      </rPr>
      <t xml:space="preserve">CUP INSERT FOR PARFAIT CUP OR VEGGIES AND DIP, MATCHING LINE ITEMS 2007 AND 2014 </t>
    </r>
    <r>
      <rPr>
        <b/>
        <sz val="7"/>
        <color rgb="FF000000"/>
        <rFont val="Arial"/>
      </rPr>
      <t xml:space="preserve">1/1000 CT </t>
    </r>
    <r>
      <rPr>
        <sz val="7"/>
        <color rgb="FFFF0000"/>
        <rFont val="Arial"/>
      </rPr>
      <t xml:space="preserve">ACCEPTABLE BRAND: DART DARPF35C1, OR APPROVED EQUAL/EQUIVALENT </t>
    </r>
  </si>
  <si>
    <t>NICHOLAS</t>
  </si>
  <si>
    <t>DART #PF35C1</t>
  </si>
  <si>
    <t>CUPS, PORTION, 2 OZ</t>
  </si>
  <si>
    <r>
      <rPr>
        <sz val="7"/>
        <color rgb="FF000000"/>
        <rFont val="Arial"/>
      </rPr>
      <t>2 OZ WHITE TRANSLUCENT PLASTIC SQUAT</t>
    </r>
    <r>
      <rPr>
        <b/>
        <sz val="7"/>
        <color rgb="FF000000"/>
        <rFont val="Arial"/>
      </rPr>
      <t xml:space="preserve"> 25/100 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DART DARP200N, OR APPROVED EQUAL/EQUIVALENT </t>
    </r>
  </si>
  <si>
    <t>CUP, SOUFFLE PLSK CLEAR 2 OZ</t>
  </si>
  <si>
    <t>25/100 CT</t>
  </si>
  <si>
    <t>DART #P200N</t>
  </si>
  <si>
    <t>CUP PORTION, 2 OZ, LIDS</t>
  </si>
  <si>
    <r>
      <rPr>
        <sz val="7"/>
        <color rgb="FF1155CC"/>
        <rFont val="Arial"/>
      </rPr>
      <t xml:space="preserve">LID TO FIT2 OZ CUP LISTED ABOVE. </t>
    </r>
    <r>
      <rPr>
        <b/>
        <sz val="7"/>
        <color rgb="FF1155CC"/>
        <rFont val="Arial"/>
      </rPr>
      <t>1/2500CT</t>
    </r>
    <r>
      <rPr>
        <sz val="7"/>
        <color rgb="FF1155CC"/>
        <rFont val="Arial"/>
      </rPr>
      <t xml:space="preserve"> </t>
    </r>
    <r>
      <rPr>
        <sz val="7"/>
        <color rgb="FFFF0000"/>
        <rFont val="Arial"/>
      </rPr>
      <t>ACCEPTABLE BRAND: DART DARPL200N, OR APPROVED EQUAL/EQUIVALENT</t>
    </r>
    <r>
      <rPr>
        <sz val="7"/>
        <color rgb="FF1155CC"/>
        <rFont val="Arial"/>
      </rPr>
      <t xml:space="preserve"> </t>
    </r>
  </si>
  <si>
    <t>LID, PLSK SOUFFLE CLEAR 1.5/2 OZ</t>
  </si>
  <si>
    <t>DART #PL200N</t>
  </si>
  <si>
    <t>CUPS, PORTION, 4 OZ</t>
  </si>
  <si>
    <r>
      <rPr>
        <sz val="7"/>
        <color rgb="FF000000"/>
        <rFont val="Arial"/>
      </rPr>
      <t xml:space="preserve">4 OZ WHITE PLASTIC SQUAT CUP </t>
    </r>
    <r>
      <rPr>
        <b/>
        <sz val="7"/>
        <color rgb="FF000000"/>
        <rFont val="Arial"/>
      </rPr>
      <t>1/2500CT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DART DARP400N, OR APPROVED EQUAL/EQUIVALENT </t>
    </r>
  </si>
  <si>
    <t>CUP, SOUFFLE PLSK CLEAR 4 OZ</t>
  </si>
  <si>
    <t>DART #P400N</t>
  </si>
  <si>
    <t>CUP LIDS, PORTION, 4 OZ</t>
  </si>
  <si>
    <r>
      <rPr>
        <sz val="7"/>
        <color rgb="FF1155CC"/>
        <rFont val="Arial"/>
      </rPr>
      <t xml:space="preserve">LID TO FIT CUP 4 OZ CUP LISTED ABOVE. </t>
    </r>
    <r>
      <rPr>
        <b/>
        <sz val="7"/>
        <color rgb="FF1155CC"/>
        <rFont val="Arial"/>
      </rPr>
      <t>1/2500CT</t>
    </r>
    <r>
      <rPr>
        <sz val="7"/>
        <color rgb="FF1155CC"/>
        <rFont val="Arial"/>
      </rPr>
      <t xml:space="preserve"> </t>
    </r>
    <r>
      <rPr>
        <sz val="7"/>
        <color rgb="FFFF0000"/>
        <rFont val="Arial"/>
      </rPr>
      <t xml:space="preserve">ACCEPTABLE BRAND: DART DARPL4N, OR APPROVED EQUAL/EQUIVALENT </t>
    </r>
  </si>
  <si>
    <t>LID, PLSK SOUFFLE CLEAR 3.25/4/5.5 OZ</t>
  </si>
  <si>
    <t>DART #PL4N</t>
  </si>
  <si>
    <t>CUPS, PORTION, FOAM 4 OZ</t>
  </si>
  <si>
    <r>
      <rPr>
        <sz val="7"/>
        <color rgb="FF000000"/>
        <rFont val="Arial"/>
      </rPr>
      <t xml:space="preserve">4 OZ WHITE FOAM SQUAT </t>
    </r>
    <r>
      <rPr>
        <b/>
        <sz val="7"/>
        <color rgb="FF000000"/>
        <rFont val="Arial"/>
      </rPr>
      <t>1/1000CT</t>
    </r>
    <r>
      <rPr>
        <sz val="7"/>
        <color rgb="FF000000"/>
        <rFont val="Arial"/>
      </rPr>
      <t xml:space="preserve"> A</t>
    </r>
    <r>
      <rPr>
        <sz val="7"/>
        <color rgb="FFFF0000"/>
        <rFont val="Arial"/>
      </rPr>
      <t xml:space="preserve">CCEPTABLE BRAND: DART DARPL4J6, OR APPROVED EQUAL/EQUIVALENT </t>
    </r>
  </si>
  <si>
    <t>WIN CUP</t>
  </si>
  <si>
    <t>CONT, FOAM WHITE SQUAT 4 OZ</t>
  </si>
  <si>
    <t>DART #4J6</t>
  </si>
  <si>
    <t>CUP LIDS, SQUAT, 4 OZ, Vented</t>
  </si>
  <si>
    <r>
      <rPr>
        <sz val="7"/>
        <color rgb="FF000000"/>
        <rFont val="Arial"/>
      </rPr>
      <t xml:space="preserve">FOR 4 OZ FOAM SQUAT LID COMPATIBLE WITH LIKE SIZE CUP, </t>
    </r>
    <r>
      <rPr>
        <sz val="7"/>
        <color rgb="FF0000FF"/>
        <rFont val="Arial"/>
      </rPr>
      <t>MATCHING CUP LISTED ABOVE</t>
    </r>
    <r>
      <rPr>
        <sz val="7"/>
        <color rgb="FF000000"/>
        <rFont val="Arial"/>
      </rPr>
      <t xml:space="preserve"> </t>
    </r>
    <r>
      <rPr>
        <b/>
        <sz val="7"/>
        <color rgb="FF000000"/>
        <rFont val="Arial"/>
      </rPr>
      <t xml:space="preserve">1/1000 CT </t>
    </r>
    <r>
      <rPr>
        <sz val="7"/>
        <color rgb="FFFF0000"/>
        <rFont val="Arial"/>
      </rPr>
      <t xml:space="preserve">ACCEPTABLE BRAND: DART DAR6JL, OR APPROVED EQUAL/EQUIVALENT </t>
    </r>
  </si>
  <si>
    <t xml:space="preserve">WIN CUP </t>
  </si>
  <si>
    <t xml:space="preserve">LID, PLSK SQUAT 4 OZ </t>
  </si>
  <si>
    <t>CUPS, PORTION, 6 OZ</t>
  </si>
  <si>
    <r>
      <rPr>
        <sz val="7"/>
        <color rgb="FF000000"/>
        <rFont val="Arial"/>
      </rPr>
      <t>7 OZ CLEAR CUP</t>
    </r>
    <r>
      <rPr>
        <b/>
        <sz val="7"/>
        <color rgb="FF000000"/>
        <rFont val="Arial"/>
      </rPr>
      <t xml:space="preserve"> 1/1000CT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DART DARTP7, OR APPROVED EQUAL/EQUIVALENT </t>
    </r>
  </si>
  <si>
    <t>CUP, SOUFFLE PLSK CLEAR 5.5 OZ</t>
  </si>
  <si>
    <t>DART #TP7</t>
  </si>
  <si>
    <t>CUP LIDS, PORTION, 6 OZ</t>
  </si>
  <si>
    <r>
      <rPr>
        <sz val="7"/>
        <color rgb="FF1155CC"/>
        <rFont val="Arial"/>
      </rPr>
      <t xml:space="preserve">LID TO FIT 6OZ CUP LISTED ABOVE. </t>
    </r>
    <r>
      <rPr>
        <b/>
        <sz val="7"/>
        <color rgb="FF1155CC"/>
        <rFont val="Arial"/>
      </rPr>
      <t>1/2500 CT</t>
    </r>
    <r>
      <rPr>
        <sz val="7"/>
        <color rgb="FF1155CC"/>
        <rFont val="Arial"/>
      </rPr>
      <t xml:space="preserve"> </t>
    </r>
    <r>
      <rPr>
        <sz val="7"/>
        <color rgb="FFFF0000"/>
        <rFont val="Arial"/>
      </rPr>
      <t xml:space="preserve">ACCEPTABLE BRAND: DART DARPL4N, OR APPROVED EQUAL/EQUIVALENT </t>
    </r>
  </si>
  <si>
    <t>CUPS, 9 OZ</t>
  </si>
  <si>
    <r>
      <rPr>
        <sz val="7"/>
        <color rgb="FF000000"/>
        <rFont val="Arial"/>
      </rPr>
      <t xml:space="preserve">9 OZ CLEAR CUP </t>
    </r>
    <r>
      <rPr>
        <b/>
        <sz val="7"/>
        <color rgb="FF000000"/>
        <rFont val="Arial"/>
      </rPr>
      <t xml:space="preserve">1/1000CT </t>
    </r>
    <r>
      <rPr>
        <sz val="7"/>
        <color rgb="FFFF0000"/>
        <rFont val="Arial"/>
      </rPr>
      <t xml:space="preserve">ACCEPTABLE BRAND: DART DARTP9R, OR APPROVED EQUAL/EQUIVALENT </t>
    </r>
  </si>
  <si>
    <t>CUP, PLSK CLEAR SQUAT PET 9 OZ</t>
  </si>
  <si>
    <t>20/50 CT</t>
  </si>
  <si>
    <t>DART #TP9R</t>
  </si>
  <si>
    <t>CUP LIDS, SLOTTED, 9 OZ</t>
  </si>
  <si>
    <r>
      <rPr>
        <sz val="7"/>
        <color rgb="FF000000"/>
        <rFont val="Arial"/>
      </rPr>
      <t>9 OZ LID COMPATIBLE WITH LIKE SIZE CUP,. SLOTTED LID.</t>
    </r>
    <r>
      <rPr>
        <sz val="7"/>
        <color rgb="FF0000FF"/>
        <rFont val="Arial"/>
      </rPr>
      <t xml:space="preserve"> LID TO FIT 9 OZCUP LISTED ABOVE</t>
    </r>
    <r>
      <rPr>
        <sz val="7"/>
        <color rgb="FF000000"/>
        <rFont val="Arial"/>
      </rPr>
      <t>.</t>
    </r>
    <r>
      <rPr>
        <b/>
        <sz val="7"/>
        <color rgb="FF000000"/>
        <rFont val="Arial"/>
      </rPr>
      <t xml:space="preserve"> 1/1000 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DART DAR662TS, OR APPROVED EQUAL/EQUIVALENT </t>
    </r>
  </si>
  <si>
    <t>GLOBAL</t>
  </si>
  <si>
    <t>LID, PLSK CUP X-SLOT 9 OZ SQUAT</t>
  </si>
  <si>
    <t>10/100 CT</t>
  </si>
  <si>
    <t>DART #662TS</t>
  </si>
  <si>
    <t>CUP LIDS, SOLID, 9 OZ</t>
  </si>
  <si>
    <r>
      <rPr>
        <sz val="7"/>
        <color rgb="FF000000"/>
        <rFont val="Arial"/>
      </rPr>
      <t>9 OZ LID COMPATIBLE WITH LIKE SIZE CUP, SOLID. LID TO FIT CUP LISTED ABOVE.</t>
    </r>
    <r>
      <rPr>
        <sz val="7"/>
        <color rgb="FF0000FF"/>
        <rFont val="Arial"/>
      </rPr>
      <t xml:space="preserve"> MATCHING 9OZ CUP LISTED ABOVE</t>
    </r>
    <r>
      <rPr>
        <sz val="7"/>
        <color rgb="FF000000"/>
        <rFont val="Arial"/>
      </rPr>
      <t xml:space="preserve">. 1/1000 CT </t>
    </r>
    <r>
      <rPr>
        <sz val="7"/>
        <color rgb="FFFF0000"/>
        <rFont val="Arial"/>
      </rPr>
      <t>ACCEPTABLE BRAND: DART , OR APPROVED EQUAL/EQUIVALENT</t>
    </r>
  </si>
  <si>
    <t>LID, PLSK DOME NO/HOLE 9 OZ</t>
  </si>
  <si>
    <t>DART #662TP</t>
  </si>
  <si>
    <t>CUPS, TRANSLUCENT, 10 OZ</t>
  </si>
  <si>
    <r>
      <rPr>
        <sz val="7"/>
        <color rgb="FF000000"/>
        <rFont val="Arial"/>
      </rPr>
      <t xml:space="preserve">10 OZ TRANSLUCENT THIN WALL COLD CUP </t>
    </r>
    <r>
      <rPr>
        <b/>
        <sz val="7"/>
        <color rgb="FF000000"/>
        <rFont val="Arial"/>
      </rPr>
      <t xml:space="preserve">1/1000 </t>
    </r>
    <r>
      <rPr>
        <sz val="7"/>
        <color rgb="FFFF0000"/>
        <rFont val="Arial"/>
      </rPr>
      <t>ACCEPTABLE BRAND: CHOICE OR APPROVED EQUAL/EQUIVALENT</t>
    </r>
    <r>
      <rPr>
        <sz val="7"/>
        <color rgb="FF000000"/>
        <rFont val="Arial"/>
      </rPr>
      <t xml:space="preserve"> </t>
    </r>
  </si>
  <si>
    <t>AMERCARE</t>
  </si>
  <si>
    <t>CUP, PET 10 OZ CLEAR PLSK</t>
  </si>
  <si>
    <t>TCE10</t>
  </si>
  <si>
    <t>DART #TP10D</t>
  </si>
  <si>
    <t>CUPS,12 OZ</t>
  </si>
  <si>
    <r>
      <rPr>
        <sz val="7"/>
        <color rgb="FF000000"/>
        <rFont val="Arial"/>
      </rPr>
      <t xml:space="preserve">12 OZ CUP, CLEAR PLASTIC </t>
    </r>
    <r>
      <rPr>
        <b/>
        <sz val="7"/>
        <color rgb="FF000000"/>
        <rFont val="Arial"/>
      </rPr>
      <t xml:space="preserve">1/1000 CT </t>
    </r>
    <r>
      <rPr>
        <sz val="7"/>
        <color rgb="FFFF0000"/>
        <rFont val="Arial"/>
      </rPr>
      <t xml:space="preserve">ACCEPTABLE BRAND: KARAT CUP LCPCKC12U, OR APPROVED EQUAL/EQUIVALENT </t>
    </r>
  </si>
  <si>
    <t>CUP, PLSK CLEAR PET 12/14 OZ</t>
  </si>
  <si>
    <t>KARAT #LCPCKC12U</t>
  </si>
  <si>
    <t>CUP LIDS, 12 OZ</t>
  </si>
  <si>
    <r>
      <rPr>
        <sz val="7"/>
        <color rgb="FF000000"/>
        <rFont val="Arial"/>
      </rPr>
      <t xml:space="preserve">12 OZ CUP LID, FLAT, PARFAIT CUP, </t>
    </r>
    <r>
      <rPr>
        <sz val="7"/>
        <color rgb="FF0000FF"/>
        <rFont val="Arial"/>
      </rPr>
      <t>LID TO FIT 12 OZ CUP LISTED ABOVE</t>
    </r>
    <r>
      <rPr>
        <sz val="7"/>
        <color rgb="FF000000"/>
        <rFont val="Arial"/>
      </rPr>
      <t xml:space="preserve">. </t>
    </r>
    <r>
      <rPr>
        <b/>
        <sz val="7"/>
        <color rgb="FF000000"/>
        <rFont val="Arial"/>
      </rPr>
      <t xml:space="preserve">1/1000CT </t>
    </r>
    <r>
      <rPr>
        <sz val="7"/>
        <color rgb="FFFF0000"/>
        <rFont val="Arial"/>
      </rPr>
      <t xml:space="preserve">ACCEPTABLE BRAND: DART DAR662TP, OR APPROVED EQUAL/EQUIVALENT </t>
    </r>
  </si>
  <si>
    <t>LID, PLSK CUP X-SLOT 12/16/20/24 OZ</t>
  </si>
  <si>
    <t>Cutlery Kit - Spork Kit</t>
  </si>
  <si>
    <r>
      <rPr>
        <sz val="7"/>
        <color rgb="FF000000"/>
        <rFont val="Arial"/>
      </rPr>
      <t xml:space="preserve">WRAPPED FORK,SPOON,NAPKIN AND MILK STRAW </t>
    </r>
    <r>
      <rPr>
        <b/>
        <sz val="7"/>
        <color rgb="FF000000"/>
        <rFont val="Arial"/>
      </rPr>
      <t xml:space="preserve">1/500CT </t>
    </r>
    <r>
      <rPr>
        <sz val="7"/>
        <color rgb="FFFF0000"/>
        <rFont val="Arial"/>
      </rPr>
      <t xml:space="preserve">ACCEPTABLE BRAND: MAX 397F-B1 , OR APPROVED EQUAL/EQUIVALENT </t>
    </r>
  </si>
  <si>
    <t>WALLACE</t>
  </si>
  <si>
    <t>MAX</t>
  </si>
  <si>
    <t>KIT, CUTLERY KNIFE SPORK NAPKIN S &amp; P</t>
  </si>
  <si>
    <t>397F-B1</t>
  </si>
  <si>
    <t>ACR #3KP203W06</t>
  </si>
  <si>
    <t>FILM, 24"</t>
  </si>
  <si>
    <r>
      <rPr>
        <sz val="7"/>
        <color rgb="FF000000"/>
        <rFont val="Arial"/>
      </rPr>
      <t xml:space="preserve">FILM, STANDARD CUTTER BOX, 24 " </t>
    </r>
    <r>
      <rPr>
        <b/>
        <sz val="7"/>
        <color rgb="FF000000"/>
        <rFont val="Arial"/>
      </rPr>
      <t xml:space="preserve">1/ROLL </t>
    </r>
    <r>
      <rPr>
        <sz val="7"/>
        <color rgb="FFFF0000"/>
        <rFont val="Arial"/>
      </rPr>
      <t>ACCEPTABLE BRAND: DPROPAK 11964, OR APPROVED EQUAL/EQUIVALENT</t>
    </r>
    <r>
      <rPr>
        <sz val="7"/>
        <color rgb="FF000000"/>
        <rFont val="Arial"/>
      </rPr>
      <t xml:space="preserve"> </t>
    </r>
  </si>
  <si>
    <t>WRAP, FILM W/CUTTER CLEAR 24"X2</t>
  </si>
  <si>
    <t>1/ROLL</t>
  </si>
  <si>
    <t>HFA #22045S</t>
  </si>
  <si>
    <t>FOIL SHEETS</t>
  </si>
  <si>
    <r>
      <rPr>
        <sz val="7"/>
        <color rgb="FF000000"/>
        <rFont val="Arial"/>
      </rPr>
      <t xml:space="preserve">12" X 10" 3/4. </t>
    </r>
    <r>
      <rPr>
        <b/>
        <sz val="7"/>
        <color rgb="FF000000"/>
        <rFont val="Arial"/>
      </rPr>
      <t>6/500CT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PROPAK 16828, OR APPROVED EQUAL/EQUIVALENT </t>
    </r>
  </si>
  <si>
    <t>WRAP, FOIL INTFOLD 12X10.75</t>
  </si>
  <si>
    <t>12/200 CT</t>
  </si>
  <si>
    <t>HFA #8960</t>
  </si>
  <si>
    <t>FOIL, 24"</t>
  </si>
  <si>
    <r>
      <rPr>
        <sz val="7"/>
        <color rgb="FF000000"/>
        <rFont val="Arial"/>
      </rPr>
      <t xml:space="preserve">1000' MEDIUM DUTY. CUTTER BOX, FOIL 24" </t>
    </r>
    <r>
      <rPr>
        <b/>
        <sz val="7"/>
        <color rgb="FF000000"/>
        <rFont val="Arial"/>
      </rPr>
      <t>1000CT</t>
    </r>
    <r>
      <rPr>
        <sz val="7"/>
        <color rgb="FFFF0000"/>
        <rFont val="Arial"/>
      </rPr>
      <t xml:space="preserve"> ACCEPTABLE BRAND: HANDI FOIL 12408; OR APPROVED EQUAL/EQUIVALENT </t>
    </r>
  </si>
  <si>
    <t>HANDI FOIL</t>
  </si>
  <si>
    <t>WRAP, FOIL HVY DUTY 24X1000</t>
  </si>
  <si>
    <t>1/1000 FT</t>
  </si>
  <si>
    <t>HFA #12408</t>
  </si>
  <si>
    <t>FORKS</t>
  </si>
  <si>
    <r>
      <rPr>
        <sz val="7"/>
        <color rgb="FF000000"/>
        <rFont val="Arial"/>
      </rPr>
      <t xml:space="preserve">BULK, WHITE MEDIUM WEIGHT. 1000 FORKS PER CASE. NOT LOOSE PACK </t>
    </r>
    <r>
      <rPr>
        <b/>
        <sz val="7"/>
        <color rgb="FF000000"/>
        <rFont val="Arial"/>
      </rPr>
      <t>1/1000CT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PROPAK , OR APPROVED EQUAL/EQUIVALENT </t>
    </r>
  </si>
  <si>
    <t>FORK, PLSK WHITE MED WGT PP BULK</t>
  </si>
  <si>
    <t>ACR #P1203W</t>
  </si>
  <si>
    <t>FORKS, SMART STOCK</t>
  </si>
  <si>
    <r>
      <rPr>
        <sz val="7"/>
        <color rgb="FF000000"/>
        <rFont val="Arial"/>
      </rPr>
      <t>SSF51 SMARTSTOCK PLASTIC POLY- STYRENE FORK BLACK -</t>
    </r>
    <r>
      <rPr>
        <b/>
        <sz val="7"/>
        <color rgb="FF000000"/>
        <rFont val="Arial"/>
      </rPr>
      <t xml:space="preserve"> 24/40 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DIXI SFX51, OR APPROVED EQUAL/EQUIVALENT </t>
    </r>
  </si>
  <si>
    <t>20 ?</t>
  </si>
  <si>
    <t>DIXIE</t>
  </si>
  <si>
    <t>FORK, PLSK MED SMARTSTOCK BLACK</t>
  </si>
  <si>
    <t>SSF51</t>
  </si>
  <si>
    <t>24/40 CT</t>
  </si>
  <si>
    <t>DIXIE #SSF51</t>
  </si>
  <si>
    <t>GLOVES, NITRILE</t>
  </si>
  <si>
    <r>
      <rPr>
        <sz val="7"/>
        <color rgb="FF000000"/>
        <rFont val="Arial"/>
      </rPr>
      <t xml:space="preserve">POWDER FREE EXAM GLOVES, SIZES: SMALL, MEDIUM, LARGE &amp; EXTRA-LARGE </t>
    </r>
    <r>
      <rPr>
        <b/>
        <sz val="7"/>
        <color rgb="FF000000"/>
        <rFont val="Arial"/>
      </rPr>
      <t>4/250 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FOOD HANDLER, OR APPROVED EQUAL/EQUIVALENT </t>
    </r>
  </si>
  <si>
    <t>4/250CT</t>
  </si>
  <si>
    <t>79128/39667/53236/39666</t>
  </si>
  <si>
    <t>GLOVE, NITRILE PF BLUE LG/ MED/ SM/ XL</t>
  </si>
  <si>
    <t xml:space="preserve">         75579128/75539667/75553236/75539666</t>
  </si>
  <si>
    <t>4/250 CT</t>
  </si>
  <si>
    <t>HOSPECO # GLN125FM</t>
  </si>
  <si>
    <t>GLOVES, RUBBER</t>
  </si>
  <si>
    <r>
      <rPr>
        <sz val="7"/>
        <color rgb="FF000000"/>
        <rFont val="Arial"/>
      </rPr>
      <t xml:space="preserve">12" LONG, 28 MIL, DISH GLOVES </t>
    </r>
    <r>
      <rPr>
        <b/>
        <sz val="7"/>
        <color rgb="FF000000"/>
        <rFont val="Arial"/>
      </rPr>
      <t xml:space="preserve">12/12CT </t>
    </r>
    <r>
      <rPr>
        <sz val="7"/>
        <color rgb="FFFF0000"/>
        <rFont val="Arial"/>
      </rPr>
      <t xml:space="preserve">ACCEPTABLE BRAND: FOOD HANDLER 1005-03, OR APPROVED EQUAL/EQUIVALENT </t>
    </r>
  </si>
  <si>
    <t>1005-03</t>
  </si>
  <si>
    <t>12/12 CT</t>
  </si>
  <si>
    <t>HOSPECO #GRFYLG1C</t>
  </si>
  <si>
    <t xml:space="preserve">12ct </t>
  </si>
  <si>
    <t>GLOVES, SINGLE SERVE</t>
  </si>
  <si>
    <r>
      <rPr>
        <sz val="7"/>
        <color rgb="FF000000"/>
        <rFont val="Arial"/>
      </rPr>
      <t xml:space="preserve">8600 DISPOSABLE POLY GLOVES LARGE </t>
    </r>
    <r>
      <rPr>
        <b/>
        <sz val="7"/>
        <color rgb="FF000000"/>
        <rFont val="Arial"/>
      </rPr>
      <t xml:space="preserve">4/500CT </t>
    </r>
    <r>
      <rPr>
        <sz val="7"/>
        <color rgb="FFFF0000"/>
        <rFont val="Arial"/>
      </rPr>
      <t xml:space="preserve">ACCEPTABLE BRAND: FOOD HANDLER 104-506-CP, OR APPROVED EQUAL/EQUIVALENT </t>
    </r>
  </si>
  <si>
    <t>GLOVE, POLY LG</t>
  </si>
  <si>
    <t>104-506-CP</t>
  </si>
  <si>
    <t>4/500 CT</t>
  </si>
  <si>
    <t>TRADEX #PLG6505</t>
  </si>
  <si>
    <t>GLOVES, VINYL</t>
  </si>
  <si>
    <r>
      <rPr>
        <sz val="7"/>
        <color rgb="FF000000"/>
        <rFont val="Arial"/>
      </rPr>
      <t xml:space="preserve">POWDER FREE EXAM GLOVES, SIZES: SMALL, MEDIUM, LARGE &amp; EXTRA-LARGE </t>
    </r>
    <r>
      <rPr>
        <b/>
        <sz val="7"/>
        <color rgb="FF000000"/>
        <rFont val="Arial"/>
      </rPr>
      <t>10/100CT</t>
    </r>
    <r>
      <rPr>
        <sz val="7"/>
        <color rgb="FFFF0000"/>
        <rFont val="Arial"/>
      </rPr>
      <t xml:space="preserve"> ACCEPTABLE BRAND: FOOD HANDLER VARIES BY SIZE, OR APPROVED EQUAL/EQUIVALENT </t>
    </r>
  </si>
  <si>
    <t>10/100CT</t>
  </si>
  <si>
    <t>39546/59221/39547/59223</t>
  </si>
  <si>
    <t>GLOVE, VINYL PF LG/MED/SM/XL</t>
  </si>
  <si>
    <t>75539546/75559221/75539547/75559223</t>
  </si>
  <si>
    <t>TRADEX #VSM5101</t>
  </si>
  <si>
    <t>HAIR NET</t>
  </si>
  <si>
    <r>
      <rPr>
        <sz val="7"/>
        <color rgb="FF000000"/>
        <rFont val="Arial"/>
      </rPr>
      <t xml:space="preserve">LARGE, BROWN LIGHTWEIGHT, LATEX-FREE, NYLON 24" </t>
    </r>
    <r>
      <rPr>
        <b/>
        <sz val="7"/>
        <color rgb="FF000000"/>
        <rFont val="Arial"/>
      </rPr>
      <t>10/144 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FOOD HANDLER 305-FH24, OR APPROVED EQUAL/EQUIVALENT </t>
    </r>
  </si>
  <si>
    <t>HAIRNET, 24"</t>
  </si>
  <si>
    <t>305-FH24</t>
  </si>
  <si>
    <t>10/144 CT</t>
  </si>
  <si>
    <t>ACR #RPH144LTBK, (BLK)</t>
  </si>
  <si>
    <t>LUNCH SACK</t>
  </si>
  <si>
    <r>
      <rPr>
        <sz val="7"/>
        <color rgb="FF000000"/>
        <rFont val="Arial"/>
      </rPr>
      <t xml:space="preserve">PAPER BAGS, #8 LUNCH SACKS </t>
    </r>
    <r>
      <rPr>
        <b/>
        <sz val="7"/>
        <color rgb="FF000000"/>
        <rFont val="Arial"/>
      </rPr>
      <t xml:space="preserve">1/500 CT </t>
    </r>
    <r>
      <rPr>
        <sz val="7"/>
        <color rgb="FFFF0000"/>
        <rFont val="Arial"/>
      </rPr>
      <t xml:space="preserve">ACCEPTABLE BRAND: PROPAK 23338; OR APPROVED EQUAL/EQUIVALENT </t>
    </r>
  </si>
  <si>
    <t>DURO</t>
  </si>
  <si>
    <t>PROPAKIMP</t>
  </si>
  <si>
    <t>BAG, PAPER GROCERY KRAFT #8</t>
  </si>
  <si>
    <t>ROSS &amp; WALLACE #GK8500</t>
  </si>
  <si>
    <t>NAPKINS, EASY NAP</t>
  </si>
  <si>
    <r>
      <rPr>
        <sz val="7"/>
        <color rgb="FF000000"/>
        <rFont val="Arial"/>
      </rPr>
      <t xml:space="preserve">EASYNAP #32002 6.5 X 10' 2708 SQ FT </t>
    </r>
    <r>
      <rPr>
        <b/>
        <sz val="7"/>
        <color rgb="FF000000"/>
        <rFont val="Arial"/>
      </rPr>
      <t xml:space="preserve">1/6000CT </t>
    </r>
    <r>
      <rPr>
        <sz val="7"/>
        <color rgb="FFFF0000"/>
        <rFont val="Arial"/>
      </rPr>
      <t xml:space="preserve">ACCEPTABLE BRAND: TORK DX900, OR APPROVED EQUAL/EQUIVALENT </t>
    </r>
  </si>
  <si>
    <t>2 ?</t>
  </si>
  <si>
    <t>NAPKIN, ULTRA INTERFOLD 2-PLY WHITE</t>
  </si>
  <si>
    <t>24/250 CT</t>
  </si>
  <si>
    <t>DIXIE #32006</t>
  </si>
  <si>
    <t>NAPKINS, EXPRESS NAP,</t>
  </si>
  <si>
    <r>
      <rPr>
        <sz val="7"/>
        <color rgb="FF000000"/>
        <rFont val="Arial"/>
      </rPr>
      <t xml:space="preserve">EXPRESSNAP 6.5 X 8.5 INTERFOLD </t>
    </r>
    <r>
      <rPr>
        <b/>
        <sz val="7"/>
        <color rgb="FF000000"/>
        <rFont val="Arial"/>
      </rPr>
      <t xml:space="preserve">1/6000 CT </t>
    </r>
    <r>
      <rPr>
        <sz val="7"/>
        <color rgb="FFFF0000"/>
        <rFont val="Arial"/>
      </rPr>
      <t xml:space="preserve">ACCEPTABLE BRAND: TORK DX900, OR APPROVED EQUAL/EQUIVALENT </t>
    </r>
  </si>
  <si>
    <t>TORK</t>
  </si>
  <si>
    <t>NAPKIN, DISP XPRESS WHITE</t>
  </si>
  <si>
    <t>DX900</t>
  </si>
  <si>
    <t>1/6000 CT</t>
  </si>
  <si>
    <t>ALLIED WEST #355 (6.5x8.86)</t>
  </si>
  <si>
    <t>NAPKINS, NATURAL KRAFT 12X12</t>
  </si>
  <si>
    <r>
      <rPr>
        <sz val="7"/>
        <color rgb="FF000000"/>
        <rFont val="Arial"/>
      </rPr>
      <t xml:space="preserve">NATURAL KRAFT 1/4 FOLD LUNCHEON NAPKIN 1 PLY. NO PFAS ADDED RECYCLED FIBER. </t>
    </r>
    <r>
      <rPr>
        <b/>
        <sz val="7"/>
        <color rgb="FF000000"/>
        <rFont val="Arial"/>
      </rPr>
      <t>1/750CT.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>ACCEPTABLE BRAND: TORK DX900, OR APPROVED EQUAL/EQUIVALENT</t>
    </r>
  </si>
  <si>
    <t>BOARDWALK #8310W</t>
  </si>
  <si>
    <t>PAN LINERS</t>
  </si>
  <si>
    <r>
      <rPr>
        <sz val="7"/>
        <color rgb="FF000000"/>
        <rFont val="Arial"/>
      </rPr>
      <t xml:space="preserve">PAN SAVERS. STEAM FULL-SIZED </t>
    </r>
    <r>
      <rPr>
        <b/>
        <sz val="7"/>
        <color rgb="FF000000"/>
        <rFont val="Arial"/>
      </rPr>
      <t xml:space="preserve">1/1000CT </t>
    </r>
    <r>
      <rPr>
        <sz val="7"/>
        <color rgb="FFFF0000"/>
        <rFont val="Arial"/>
      </rPr>
      <t xml:space="preserve">ACCEPTABLE BRAND: PROPAK SGO1029, OR APPROVED EQUAL/EQUIVALENT </t>
    </r>
  </si>
  <si>
    <t>ELKAY #PL3412</t>
  </si>
  <si>
    <t>PARCHMENT PAPER</t>
  </si>
  <si>
    <r>
      <rPr>
        <sz val="7"/>
        <color rgb="FF000000"/>
        <rFont val="Arial"/>
      </rPr>
      <t xml:space="preserve">BUN PAN SIZE, MEDIUM QUALITY 17 X 25 </t>
    </r>
    <r>
      <rPr>
        <b/>
        <sz val="7"/>
        <color rgb="FF000000"/>
        <rFont val="Arial"/>
      </rPr>
      <t>1/1000CT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PROPAK, OR APPROVED EQUAL/EQUIVALENT </t>
    </r>
  </si>
  <si>
    <t>PRIMESOURCE</t>
  </si>
  <si>
    <t>WRAPMASTER</t>
  </si>
  <si>
    <t>NOVA #PAT24051610</t>
  </si>
  <si>
    <t>PLATES, 6"</t>
  </si>
  <si>
    <r>
      <rPr>
        <sz val="7"/>
        <color rgb="FF000000"/>
        <rFont val="Arial"/>
      </rPr>
      <t xml:space="preserve">6" FIBER PLATES </t>
    </r>
    <r>
      <rPr>
        <b/>
        <sz val="7"/>
        <color rgb="FF000000"/>
        <rFont val="Arial"/>
      </rPr>
      <t xml:space="preserve">8/125CT </t>
    </r>
    <r>
      <rPr>
        <sz val="7"/>
        <color rgb="FFFF0000"/>
        <rFont val="Arial"/>
      </rPr>
      <t xml:space="preserve">ACCEPTABLE BRAND: GENPAK GEN 80600, OR APPROVED EQUAL/EQUIVALENT </t>
    </r>
  </si>
  <si>
    <t>PLATE, FIBER 6" RND NO PFAS</t>
  </si>
  <si>
    <t>GENPAK #80600</t>
  </si>
  <si>
    <t>PLATES, 9"</t>
  </si>
  <si>
    <r>
      <rPr>
        <sz val="7"/>
        <color rgb="FF000000"/>
        <rFont val="Arial"/>
      </rPr>
      <t xml:space="preserve">9' FIBER PLATES 1/500 CT </t>
    </r>
    <r>
      <rPr>
        <sz val="7"/>
        <color rgb="FFFF0000"/>
        <rFont val="Arial"/>
      </rPr>
      <t xml:space="preserve">ACCEPTABLE BRAND: GENPAK GEN 80900, OR APPROVED EQUAL/EQUIVALENT </t>
    </r>
  </si>
  <si>
    <t>PLATE, FIBER 9" RND NAT NO PFAS</t>
  </si>
  <si>
    <t>4/125 CT</t>
  </si>
  <si>
    <t>GENPAK #80900</t>
  </si>
  <si>
    <t>SADDLE BAG, 5.5" X 5.5"</t>
  </si>
  <si>
    <r>
      <rPr>
        <sz val="7"/>
        <color rgb="FF000000"/>
        <rFont val="Arial"/>
      </rPr>
      <t>5.5" X 5.5",</t>
    </r>
    <r>
      <rPr>
        <b/>
        <sz val="7"/>
        <color rgb="FF000000"/>
        <rFont val="Arial"/>
      </rPr>
      <t xml:space="preserve"> 1/2000CT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FOOD HANDLER 21-55, OR APPROVED EQUAL/EQUIVALENT </t>
    </r>
  </si>
  <si>
    <t>10/200CT</t>
  </si>
  <si>
    <t>BAG, SNACK SADDLE PACK CLEAR 5.5X5.5</t>
  </si>
  <si>
    <t>21-55</t>
  </si>
  <si>
    <t>10/200 CT</t>
  </si>
  <si>
    <t>ELKAY #DP5555</t>
  </si>
  <si>
    <t>SADDLE BAG 6.5" X 7"</t>
  </si>
  <si>
    <r>
      <rPr>
        <sz val="7"/>
        <color rgb="FF000000"/>
        <rFont val="Arial"/>
      </rPr>
      <t xml:space="preserve">6.5" X 7", </t>
    </r>
    <r>
      <rPr>
        <b/>
        <sz val="7"/>
        <color rgb="FF000000"/>
        <rFont val="Arial"/>
      </rPr>
      <t>1/2000CT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PROPAK 17990, OR APPROVED EQUAL/EQUIVALENT </t>
    </r>
  </si>
  <si>
    <t>ELKAY #DP657</t>
  </si>
  <si>
    <t>SADDLE BAG, 8.5" X 8.5"</t>
  </si>
  <si>
    <r>
      <rPr>
        <sz val="7"/>
        <color rgb="FF000000"/>
        <rFont val="Arial"/>
      </rPr>
      <t xml:space="preserve">8 1/2" X 8 1/2", </t>
    </r>
    <r>
      <rPr>
        <b/>
        <sz val="7"/>
        <color rgb="FF000000"/>
        <rFont val="Arial"/>
      </rPr>
      <t>1/2000C</t>
    </r>
    <r>
      <rPr>
        <sz val="7"/>
        <color rgb="FF000000"/>
        <rFont val="Arial"/>
      </rPr>
      <t xml:space="preserve">T </t>
    </r>
    <r>
      <rPr>
        <sz val="7"/>
        <color rgb="FFFF0000"/>
        <rFont val="Arial"/>
      </rPr>
      <t xml:space="preserve">ACCEPTABLE BRAND: FOOD HANDLER 21-DF88, OR APPROVED EQUAL/EQUIVALENT </t>
    </r>
  </si>
  <si>
    <t>BAG, PLSK SADDLE CLEAR 8.5X8.5</t>
  </si>
  <si>
    <t>21-DF88</t>
  </si>
  <si>
    <t>ELKAY #DP8585</t>
  </si>
  <si>
    <t>SPOONS</t>
  </si>
  <si>
    <r>
      <rPr>
        <sz val="7"/>
        <color rgb="FF000000"/>
        <rFont val="Arial"/>
      </rPr>
      <t xml:space="preserve">TEASPOONS BULK WHITE, NOT LOOSE PACK </t>
    </r>
    <r>
      <rPr>
        <b/>
        <sz val="7"/>
        <color rgb="FF000000"/>
        <rFont val="Arial"/>
      </rPr>
      <t>1/1000CT,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PROPAK OR APPROVED EQUAL/EQUIVALENT </t>
    </r>
  </si>
  <si>
    <t>SPOON, PLSK WHITE MED WGT PP</t>
  </si>
  <si>
    <t>ACR #P2203W</t>
  </si>
  <si>
    <t>SPOONS, SMART STOCK</t>
  </si>
  <si>
    <r>
      <rPr>
        <sz val="7"/>
        <color rgb="FF000000"/>
        <rFont val="Arial"/>
      </rPr>
      <t xml:space="preserve">SSS51 SMARTSTOCK PLASTIC POLY- STYRENE BLACK M/P SPOON </t>
    </r>
    <r>
      <rPr>
        <b/>
        <sz val="7"/>
        <color rgb="FF000000"/>
        <rFont val="Arial"/>
      </rPr>
      <t xml:space="preserve">24/40 CT </t>
    </r>
    <r>
      <rPr>
        <sz val="7"/>
        <color rgb="FFFF0000"/>
        <rFont val="Arial"/>
      </rPr>
      <t xml:space="preserve">ACCEPTABLE BRAND: DIXIE SSS51 ,OR APPROVED EQUAL/EQUIVALENT </t>
    </r>
  </si>
  <si>
    <t>15 ?</t>
  </si>
  <si>
    <t>SPOON, PLSK MED SMARTSTOCK BLACK</t>
  </si>
  <si>
    <t>SSS51</t>
  </si>
  <si>
    <t>DIXIE #SSS51</t>
  </si>
  <si>
    <t>SPOONS, SOUP, SMART STOCK</t>
  </si>
  <si>
    <r>
      <rPr>
        <sz val="7"/>
        <color rgb="FF000000"/>
        <rFont val="Arial"/>
      </rPr>
      <t xml:space="preserve">SMARTSTOCK SOUP SPOON, WRAPPED </t>
    </r>
    <r>
      <rPr>
        <b/>
        <sz val="7"/>
        <color rgb="FF000000"/>
        <rFont val="Arial"/>
      </rPr>
      <t>24/40 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DIXIE SSWPS5 ,OR APPROVED EQUAL/EQUIVALENT </t>
    </r>
  </si>
  <si>
    <t>GEORGIAPAC</t>
  </si>
  <si>
    <t>SPOON, WRAPPED REFILL SMART STOCK</t>
  </si>
  <si>
    <t>SSWPS5</t>
  </si>
  <si>
    <t>DIXIE #SSWPS5</t>
  </si>
  <si>
    <t>STRAWS</t>
  </si>
  <si>
    <t>Clear 7.75" individually wrapped Straw. 500 count</t>
  </si>
  <si>
    <t>STRAW, PLSK JUMBO 7.75" WRAPPED CLR</t>
  </si>
  <si>
    <t>24/500 CT</t>
  </si>
  <si>
    <t>KARAT # C9090</t>
  </si>
  <si>
    <t>TRAY, 1/2#</t>
  </si>
  <si>
    <r>
      <rPr>
        <sz val="7"/>
        <color rgb="FF000000"/>
        <rFont val="Arial"/>
      </rPr>
      <t xml:space="preserve">PAPER 1/2#, 8OZ OR 6 OZ </t>
    </r>
    <r>
      <rPr>
        <b/>
        <sz val="7"/>
        <color rgb="FF000000"/>
        <rFont val="Arial"/>
      </rPr>
      <t>2/250CT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PROPAK 22465 ,OR APPROVED EQUAL/EQUIVALENT </t>
    </r>
  </si>
  <si>
    <t>SOUTHERN</t>
  </si>
  <si>
    <t>TRAY, PAPER FOOD RED CHECK 5 LB</t>
  </si>
  <si>
    <t>2/250 CT</t>
  </si>
  <si>
    <t>GPI #608761001</t>
  </si>
  <si>
    <t>TRAY, 1#</t>
  </si>
  <si>
    <r>
      <rPr>
        <sz val="7"/>
        <color rgb="FF000000"/>
        <rFont val="Arial"/>
      </rPr>
      <t xml:space="preserve">PAPER 1# DISPOSABLE, RED PLAID </t>
    </r>
    <r>
      <rPr>
        <b/>
        <sz val="7"/>
        <color rgb="FF000000"/>
        <rFont val="Arial"/>
      </rPr>
      <t>4/250 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PROPAK 22461 ,OR APPROVED EQUAL/EQUIVALENT </t>
    </r>
  </si>
  <si>
    <t>TRAY, PAPER FOOD RED CHECK 1 LB</t>
  </si>
  <si>
    <t>GPI #616761001</t>
  </si>
  <si>
    <t>TRAY 2#</t>
  </si>
  <si>
    <r>
      <rPr>
        <sz val="7"/>
        <color rgb="FF000000"/>
        <rFont val="Arial"/>
      </rPr>
      <t xml:space="preserve">PAPER 2# DISPOSABLE, RED PLAID </t>
    </r>
    <r>
      <rPr>
        <b/>
        <sz val="7"/>
        <color rgb="FF000000"/>
        <rFont val="Arial"/>
      </rPr>
      <t>4/250 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PROPAK 22462 ,OR APPROVED EQUAL/EQUIVALENT </t>
    </r>
  </si>
  <si>
    <t>TRAY, PAPER FOOD RED CHECK 2 LB</t>
  </si>
  <si>
    <t>GPI #632761001</t>
  </si>
  <si>
    <t>TRAY, 3#</t>
  </si>
  <si>
    <r>
      <rPr>
        <sz val="7"/>
        <color rgb="FF000000"/>
        <rFont val="Arial"/>
      </rPr>
      <t xml:space="preserve">PAPER 3# DISPOSABLE, RED PLAID </t>
    </r>
    <r>
      <rPr>
        <b/>
        <sz val="7"/>
        <color rgb="FF000000"/>
        <rFont val="Arial"/>
      </rPr>
      <t>2/250CT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PROPAK 22464 ,OR APPROVED EQUAL/EQUIVALENT </t>
    </r>
  </si>
  <si>
    <t>4/125CT</t>
  </si>
  <si>
    <t>TRAY, PAPER FOOD RED CHECK 3 LB</t>
  </si>
  <si>
    <t>GPI #648761001</t>
  </si>
  <si>
    <t>TRAY, 5#</t>
  </si>
  <si>
    <r>
      <rPr>
        <sz val="7"/>
        <color rgb="FF000000"/>
        <rFont val="Arial"/>
      </rPr>
      <t xml:space="preserve">PAPER 5# DISPOSABLE, RED PLAID </t>
    </r>
    <r>
      <rPr>
        <b/>
        <sz val="7"/>
        <color rgb="FF000000"/>
        <rFont val="Arial"/>
      </rPr>
      <t>4/250 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PROPAK 22460 ,OR APPROVED EQUAL/EQUIVALENT </t>
    </r>
  </si>
  <si>
    <t>TRAY, PAPER FOOD RED CHECK 8 OZ</t>
  </si>
  <si>
    <t>GPI #680761001</t>
  </si>
  <si>
    <t>TRAY, 5 COMP FOAM</t>
  </si>
  <si>
    <r>
      <rPr>
        <sz val="7"/>
        <color rgb="FF000000"/>
        <rFont val="Arial"/>
      </rPr>
      <t xml:space="preserve">SCHOOL, 5 COMP., 10.38 X 8.38 FOAM TRAY. </t>
    </r>
    <r>
      <rPr>
        <b/>
        <sz val="7"/>
        <color rgb="FF000000"/>
        <rFont val="Arial"/>
      </rPr>
      <t xml:space="preserve">4/125CT </t>
    </r>
    <r>
      <rPr>
        <sz val="7"/>
        <color rgb="FFFF0000"/>
        <rFont val="Arial"/>
      </rPr>
      <t xml:space="preserve">ACCEPTABLE BRAND: PROPAK, CHOCE, GENPAK OR APPROVED EQUAL/EQUIVALENT </t>
    </r>
  </si>
  <si>
    <t>TRAY, FOAM 5-COMP BLACK</t>
  </si>
  <si>
    <t>GENPAK #10500</t>
  </si>
  <si>
    <t>TRAY, 5 COMP, FIBER</t>
  </si>
  <si>
    <t>TRAY, FIBER 5-COMP NAT WHITE</t>
  </si>
  <si>
    <t>HFA105</t>
  </si>
  <si>
    <t xml:space="preserve">ACR #TL-15NPFA </t>
  </si>
  <si>
    <t>TRAY, 6 COMP</t>
  </si>
  <si>
    <r>
      <rPr>
        <sz val="7"/>
        <color rgb="FFFF0000"/>
        <rFont val="Arial"/>
      </rPr>
      <t xml:space="preserve">SCHOOL, 6 COMP, 12.5" X 8.5" TRAY </t>
    </r>
    <r>
      <rPr>
        <b/>
        <sz val="7"/>
        <color rgb="FFFF0000"/>
        <rFont val="Arial"/>
      </rPr>
      <t xml:space="preserve">4/100 </t>
    </r>
    <r>
      <rPr>
        <sz val="7"/>
        <color rgb="FFFF0000"/>
        <rFont val="Arial"/>
      </rPr>
      <t xml:space="preserve">ACCEPTABLE BRAND: PROPAK, CHOICE, GENPAK, OR APPROVED EQUAL/EQUIVALENT </t>
    </r>
  </si>
  <si>
    <t>D&amp;W</t>
  </si>
  <si>
    <t>TRAY, FOAM 6-COMP WHITE</t>
  </si>
  <si>
    <t>FT6500</t>
  </si>
  <si>
    <t>ACR #TL-16NPFA (fiber tray)</t>
  </si>
  <si>
    <t>TSHIRT BAG</t>
  </si>
  <si>
    <r>
      <rPr>
        <sz val="7"/>
        <color rgb="FF000000"/>
        <rFont val="Arial"/>
      </rPr>
      <t xml:space="preserve">11.5 X 6.5 X 21.5, PLASTIC </t>
    </r>
    <r>
      <rPr>
        <b/>
        <sz val="7"/>
        <color rgb="FF000000"/>
        <rFont val="Arial"/>
      </rPr>
      <t xml:space="preserve">1/1200CT </t>
    </r>
    <r>
      <rPr>
        <sz val="7"/>
        <color rgb="FFFF0000"/>
        <rFont val="Arial"/>
      </rPr>
      <t xml:space="preserve">ACCEPTABLE BRAND: CROWN28169556 ,OR APPROVED EQUAL/EQUIVALENT </t>
    </r>
  </si>
  <si>
    <t>CROWNPLY</t>
  </si>
  <si>
    <t>BAG, PLSK T-SHIRT ENVIRO</t>
  </si>
  <si>
    <t>1/1200CT</t>
  </si>
  <si>
    <t>NETCHOICE #THW1A</t>
  </si>
  <si>
    <t>PAPER, SPECIALTY</t>
  </si>
  <si>
    <t/>
  </si>
  <si>
    <t>BAG, PAPER W/ WINDOW</t>
  </si>
  <si>
    <r>
      <rPr>
        <sz val="7"/>
        <color rgb="FF000000"/>
        <rFont val="Arial"/>
      </rPr>
      <t xml:space="preserve">5' X 2' X 7.75" KRAFT GREASE-RESISTANT WINDOW COOKIE/BAKERY BAG. </t>
    </r>
    <r>
      <rPr>
        <b/>
        <sz val="7"/>
        <color rgb="FF000000"/>
        <rFont val="Arial"/>
      </rPr>
      <t>1/500CT</t>
    </r>
    <r>
      <rPr>
        <sz val="7"/>
        <color rgb="FF000000"/>
        <rFont val="Arial"/>
      </rPr>
      <t xml:space="preserve">. </t>
    </r>
    <r>
      <rPr>
        <sz val="7"/>
        <color rgb="FFFF0000"/>
        <rFont val="Arial"/>
      </rPr>
      <t>ACCEPTABLE BRAND: DISTRIBUTORS CHOICE</t>
    </r>
  </si>
  <si>
    <t>*BPG #12P07 (5"X1.5"X7")</t>
  </si>
  <si>
    <t>BAG, KRAFT PAPER WITH HANDLES</t>
  </si>
  <si>
    <r>
      <rPr>
        <sz val="7"/>
        <color rgb="FF000000"/>
        <rFont val="Arial"/>
      </rPr>
      <t xml:space="preserve">10' X 6.75' X12" NATURAL KRAFT PAPER SHOPPING BAG WITH HANDLES </t>
    </r>
    <r>
      <rPr>
        <b/>
        <sz val="7"/>
        <color rgb="FF000000"/>
        <rFont val="Arial"/>
      </rPr>
      <t xml:space="preserve">250 CT PER BUNDLE. </t>
    </r>
    <r>
      <rPr>
        <sz val="7"/>
        <color rgb="FFFF0000"/>
        <rFont val="Arial"/>
      </rPr>
      <t>ACCEPTABLE BRAND: CHOICE OR DISTRIBUTORS CHOICE</t>
    </r>
  </si>
  <si>
    <t>BAG, PAPER W/HANDLE KRAFT 10X6X13</t>
  </si>
  <si>
    <t>BENTO BOX, 4 COMP</t>
  </si>
  <si>
    <r>
      <rPr>
        <sz val="7"/>
        <color rgb="FF000000"/>
        <rFont val="Arial"/>
      </rPr>
      <t xml:space="preserve">4 COMPARTMENT 5/16" DEEP TAMPER RESISTANT CONTAINER. </t>
    </r>
    <r>
      <rPr>
        <b/>
        <sz val="7"/>
        <color rgb="FF000000"/>
        <rFont val="Arial"/>
      </rPr>
      <t xml:space="preserve">1/300 </t>
    </r>
    <r>
      <rPr>
        <sz val="7"/>
        <color rgb="FFFF0000"/>
        <rFont val="Arial"/>
      </rPr>
      <t>ACCEPTABLE BRAND: DART OR DISTRIBUTORS CHOICE</t>
    </r>
  </si>
  <si>
    <t>WORLD CENT</t>
  </si>
  <si>
    <t>TR-SC-BB</t>
  </si>
  <si>
    <t>1/300 CT</t>
  </si>
  <si>
    <t>BENTO BOX, LID</t>
  </si>
  <si>
    <r>
      <rPr>
        <sz val="7"/>
        <color rgb="FF000000"/>
        <rFont val="Arial"/>
      </rPr>
      <t xml:space="preserve">RECESSED LID FOR TAMPER RESISTANT CONTAINER. </t>
    </r>
    <r>
      <rPr>
        <sz val="7"/>
        <color rgb="FF0000FF"/>
        <rFont val="Arial"/>
      </rPr>
      <t xml:space="preserve">SOLID TO FIT 4 COMP CONTAINER LISTED ABOVE. </t>
    </r>
    <r>
      <rPr>
        <b/>
        <sz val="7"/>
        <color rgb="FF000000"/>
        <rFont val="Arial"/>
      </rPr>
      <t xml:space="preserve">1/300 </t>
    </r>
    <r>
      <rPr>
        <sz val="7"/>
        <color rgb="FFFF0000"/>
        <rFont val="Arial"/>
      </rPr>
      <t>ACCEPTABLE BRAND: DART OR DISTRIBUTORS CHOICE</t>
    </r>
  </si>
  <si>
    <t>LID, PLSK BENTO BOX</t>
  </si>
  <si>
    <t>TRL-CS-BB</t>
  </si>
  <si>
    <t>DART #SBTGRL</t>
  </si>
  <si>
    <t>BOWL, SQUARE</t>
  </si>
  <si>
    <r>
      <rPr>
        <sz val="7"/>
        <color rgb="FF000000"/>
        <rFont val="Arial"/>
      </rPr>
      <t xml:space="preserve">8 OZ SQUARE OR RECTANGLE BOWL, BLACK </t>
    </r>
    <r>
      <rPr>
        <b/>
        <sz val="7"/>
        <color rgb="FF000000"/>
        <rFont val="Arial"/>
      </rPr>
      <t xml:space="preserve">6/90CT </t>
    </r>
    <r>
      <rPr>
        <sz val="7"/>
        <color rgb="FFFF0000"/>
        <rFont val="Arial"/>
      </rPr>
      <t xml:space="preserve">ACCEPTABLE BRAND: ANCOR 4604818 ,OR APPROVED EQUAL/EQUIVALENT </t>
    </r>
  </si>
  <si>
    <t>BOWL, PLSK BLK 8 OZ 4.75"</t>
  </si>
  <si>
    <t>6/90 CT</t>
  </si>
  <si>
    <t>*KARAT #FPIMDC8PPB (bowl;lid combo)</t>
  </si>
  <si>
    <t>BOX, OYSTER PAIL (CHINESE BOX)</t>
  </si>
  <si>
    <r>
      <rPr>
        <sz val="7"/>
        <color rgb="FF000000"/>
        <rFont val="Arial"/>
      </rPr>
      <t xml:space="preserve">FOOD CARRYOUT PAIL, 16OZ </t>
    </r>
    <r>
      <rPr>
        <b/>
        <sz val="7"/>
        <color rgb="FF000000"/>
        <rFont val="Arial"/>
      </rPr>
      <t>1/400CT</t>
    </r>
    <r>
      <rPr>
        <b/>
        <sz val="7"/>
        <color rgb="FFFF0000"/>
        <rFont val="Arial"/>
      </rPr>
      <t xml:space="preserve"> </t>
    </r>
    <r>
      <rPr>
        <sz val="7"/>
        <color rgb="FFFF0000"/>
        <rFont val="Arial"/>
      </rPr>
      <t xml:space="preserve">ACCEPTABLE BRAND: PRIME SOURCE 75001042,OR APPROVED EQUAL/EQUIVALENT </t>
    </r>
  </si>
  <si>
    <t>PRIME SOUR</t>
  </si>
  <si>
    <t>PAIL, FOOD WHITE NO HANDLE 16 OZ</t>
  </si>
  <si>
    <t>1/400 CT</t>
  </si>
  <si>
    <t>BOX, TAKE OUT, 5.4" X 4.5"</t>
  </si>
  <si>
    <r>
      <rPr>
        <sz val="7"/>
        <color rgb="FF000000"/>
        <rFont val="Arial"/>
      </rPr>
      <t xml:space="preserve">FOOD BOX WITH PLA WINDOW. NO TREE 5.4" X 4.5". </t>
    </r>
    <r>
      <rPr>
        <b/>
        <sz val="7"/>
        <color rgb="FF000000"/>
        <rFont val="Arial"/>
      </rPr>
      <t>1/ 200CT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>ACCEPTABLE BRAND: WORLD CENTRIC OR PRE-APPROVED EQUAL/EQUIVELENT</t>
    </r>
  </si>
  <si>
    <t>CONT, PAPER W/WINDOW 5X4.5X2.5</t>
  </si>
  <si>
    <t>TO-NT-1W</t>
  </si>
  <si>
    <t>*ELKAY # RF-SNKW (6.38"X5"X2.25")</t>
  </si>
  <si>
    <t>CHOPSTICKS</t>
  </si>
  <si>
    <r>
      <rPr>
        <sz val="7"/>
        <color rgb="FF000000"/>
        <rFont val="Arial"/>
      </rPr>
      <t xml:space="preserve">BAMBOO CHOPSTICK, DISPOSABLE, 9", </t>
    </r>
    <r>
      <rPr>
        <b/>
        <sz val="7"/>
        <color rgb="FF000000"/>
        <rFont val="Arial"/>
      </rPr>
      <t>10/100CT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JACKPOT CHS006,OR APPROVED EQUAL/EQUIVALENT </t>
    </r>
  </si>
  <si>
    <t>JACKPOT</t>
  </si>
  <si>
    <t>CHOPSTICKS, WOOD WRAPPED</t>
  </si>
  <si>
    <t>CHS006</t>
  </si>
  <si>
    <t>10/100 PR</t>
  </si>
  <si>
    <t>KARAT #U9001</t>
  </si>
  <si>
    <t>CONTAINER, ROUND PAPER SOUP CUP &amp; LID, 12 OZ</t>
  </si>
  <si>
    <r>
      <rPr>
        <sz val="7"/>
        <color rgb="FF000000"/>
        <rFont val="Arial"/>
      </rPr>
      <t xml:space="preserve">12 OZ ROUND POLY COATED PAPER CUP WITH VENTED LID. </t>
    </r>
    <r>
      <rPr>
        <b/>
        <sz val="7"/>
        <color rgb="FF000000"/>
        <rFont val="Arial"/>
      </rPr>
      <t xml:space="preserve">1/1000 </t>
    </r>
    <r>
      <rPr>
        <sz val="7"/>
        <color rgb="FFFF0000"/>
        <rFont val="Arial"/>
      </rPr>
      <t>ACCEPTABLE BRAND: WORLD CENTRIC OR CHOICE OR PRE-APPROVED EQUAL/EQUIVELENT</t>
    </r>
  </si>
  <si>
    <t>ECOPRODUCT</t>
  </si>
  <si>
    <t>CONT, ENVIRO SOUP ART 12 OZ</t>
  </si>
  <si>
    <t>EP-BSC12WA</t>
  </si>
  <si>
    <t>KARAT #CKDPW (cup) / KEKDL114 (lid)</t>
  </si>
  <si>
    <t>LABEL, 2X4, DISSOVABLE</t>
  </si>
  <si>
    <r>
      <rPr>
        <sz val="7"/>
        <color rgb="FF000000"/>
        <rFont val="Arial"/>
      </rPr>
      <t xml:space="preserve">LABEL, 2X4" REMOVABLE, SHELF LIFE, DISSOLVABLE </t>
    </r>
    <r>
      <rPr>
        <b/>
        <sz val="7"/>
        <color rgb="FF000000"/>
        <rFont val="Arial"/>
      </rPr>
      <t>1/250CT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PROPAK VDSLBX23PRO2,OR APPROVED EQUAL/EQUIVALENT </t>
    </r>
  </si>
  <si>
    <t>LABEL, FOOD ROTATION ROLL DISS 2X3</t>
  </si>
  <si>
    <t>DSLBX23PRO</t>
  </si>
  <si>
    <t>HOUSTONS #110906</t>
  </si>
  <si>
    <t>NAPKIN BAND</t>
  </si>
  <si>
    <r>
      <rPr>
        <sz val="7"/>
        <color rgb="FF000000"/>
        <rFont val="Arial"/>
      </rPr>
      <t>WHITE SELF ADHERING CUSTOMIZABLE PAPER NAPKIN BAND</t>
    </r>
    <r>
      <rPr>
        <b/>
        <sz val="7"/>
        <color rgb="FF000000"/>
        <rFont val="Arial"/>
      </rPr>
      <t xml:space="preserve"> 1/25000CT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CHOICE,OR APPROVED EQUAL/EQUIVALENT </t>
    </r>
  </si>
  <si>
    <t>NAPKIN, WHITE BAND</t>
  </si>
  <si>
    <t>RNB20M</t>
  </si>
  <si>
    <t>8/2500 CT</t>
  </si>
  <si>
    <t>ACR #RN820M</t>
  </si>
  <si>
    <t>PAPER, FREEZER 18" x 18"</t>
  </si>
  <si>
    <r>
      <rPr>
        <sz val="7"/>
        <color rgb="FF000000"/>
        <rFont val="Arial"/>
      </rPr>
      <t>18" X 18" FREEZER PAPER SHEETS. 40# WHITE.</t>
    </r>
    <r>
      <rPr>
        <b/>
        <sz val="7"/>
        <color rgb="FF000000"/>
        <rFont val="Arial"/>
      </rPr>
      <t xml:space="preserve">1/1000 </t>
    </r>
    <r>
      <rPr>
        <sz val="7"/>
        <color rgb="FFFF0000"/>
        <rFont val="Arial"/>
      </rPr>
      <t xml:space="preserve">ACCEPTABLE BRAND: CHOICE,OR APPROVED EQUAL/EQUIVALENT </t>
    </r>
  </si>
  <si>
    <t>KL18</t>
  </si>
  <si>
    <t>1/1 ROLL</t>
  </si>
  <si>
    <t>CHOICE #5331818FP</t>
  </si>
  <si>
    <t>PIZZA BOX, 7" X 7" X 2"</t>
  </si>
  <si>
    <r>
      <rPr>
        <sz val="7"/>
        <color rgb="FF000000"/>
        <rFont val="Arial"/>
      </rPr>
      <t xml:space="preserve">WHITE CORRUGATED PIZZA BOX. 7X7X2. BULK PACK </t>
    </r>
    <r>
      <rPr>
        <b/>
        <sz val="7"/>
        <color rgb="FF000000"/>
        <rFont val="Arial"/>
      </rPr>
      <t xml:space="preserve">50 CT BUNDLE </t>
    </r>
    <r>
      <rPr>
        <sz val="7"/>
        <color rgb="FFFF0000"/>
        <rFont val="Arial"/>
      </rPr>
      <t xml:space="preserve">ACCEPTABLE BRAND: CHOICE,OR APPROVED EQUAL/EQUIVALENT </t>
    </r>
  </si>
  <si>
    <t>VILLA</t>
  </si>
  <si>
    <t>BOX, PIZZA KRAFT 8" STOCK PRINT</t>
  </si>
  <si>
    <t>PAPERCON #C3630193</t>
  </si>
  <si>
    <t>PIZZA BOX, 16" X 16" X 2"</t>
  </si>
  <si>
    <r>
      <rPr>
        <sz val="7"/>
        <color rgb="FF000000"/>
        <rFont val="Arial"/>
      </rPr>
      <t xml:space="preserve">KRAFT CORRUGATED PIZZA BOX. 16' X 16' X 2" BULK PACK </t>
    </r>
    <r>
      <rPr>
        <b/>
        <sz val="7"/>
        <color rgb="FF000000"/>
        <rFont val="Arial"/>
      </rPr>
      <t xml:space="preserve">50 CT BUNDLE </t>
    </r>
    <r>
      <rPr>
        <sz val="7"/>
        <color rgb="FFFF0000"/>
        <rFont val="Arial"/>
      </rPr>
      <t xml:space="preserve">ACCEPTABLE BRAND: CHOICE,OR APPROVED EQUAL/EQUIVALENT </t>
    </r>
  </si>
  <si>
    <t>BOX, PIZZA KRAFT 16" STOCK PRINT</t>
  </si>
  <si>
    <t>ARVCO #9168803</t>
  </si>
  <si>
    <t>TRAY, 3-COMP FOIL, OBLONG WITH CARDBOARD LID</t>
  </si>
  <si>
    <r>
      <rPr>
        <sz val="7"/>
        <color rgb="FF000000"/>
        <rFont val="Arial"/>
      </rPr>
      <t xml:space="preserve">ALUMINUM TO-GO CONTAINER,OBLONG, 3-COMPATMENTS, WITH PAPERBOARD LID, </t>
    </r>
    <r>
      <rPr>
        <b/>
        <sz val="7"/>
        <color rgb="FF000000"/>
        <rFont val="Arial"/>
      </rPr>
      <t>1/250CT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BRAND:HFA INC 2045-35-250W,OR APPROVED EQUAL/EQUIVALENT </t>
    </r>
  </si>
  <si>
    <t xml:space="preserve">NEW </t>
  </si>
  <si>
    <t xml:space="preserve">TRAY,3 COM FOIL WITH LD </t>
  </si>
  <si>
    <t>2045-35-250W</t>
  </si>
  <si>
    <t>HFA #204535250W</t>
  </si>
  <si>
    <t>TRAY, 7" FOIL ROUND, WITH CARDBOARD LID</t>
  </si>
  <si>
    <r>
      <rPr>
        <sz val="7"/>
        <color rgb="FF000000"/>
        <rFont val="Arial"/>
      </rPr>
      <t xml:space="preserve">ALUMINUM TO-GO CONTAINER, ROUND, CLOSEABLE, 7", 24OZ, WITH PAPERBOARD LID, 1/500CT </t>
    </r>
    <r>
      <rPr>
        <sz val="7"/>
        <color rgb="FFFF0000"/>
        <rFont val="Arial"/>
      </rPr>
      <t xml:space="preserve">ACCEPTABLE BRAND: PROPAK 16829 ,OR APPROVED EQUAL/EQUIVALENT </t>
    </r>
  </si>
  <si>
    <t>CONT, FOIL RND 7"</t>
  </si>
  <si>
    <t>HFA #240730500(cup)/2047L500(lid)</t>
  </si>
  <si>
    <t>CHEMICAL</t>
  </si>
  <si>
    <t>DETERGENT, DISHWASHER</t>
  </si>
  <si>
    <r>
      <rPr>
        <sz val="7"/>
        <color rgb="FF000000"/>
        <rFont val="Arial"/>
      </rPr>
      <t xml:space="preserve">HI TEMPERATURE, </t>
    </r>
    <r>
      <rPr>
        <b/>
        <sz val="7"/>
        <color rgb="FF000000"/>
        <rFont val="Arial"/>
      </rPr>
      <t>5GAL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SPARTAN SPA764905,OR APPROVED EQUAL/EQUIVALENT </t>
    </r>
  </si>
  <si>
    <t xml:space="preserve">NO BID </t>
  </si>
  <si>
    <t>SPARTAN #764905</t>
  </si>
  <si>
    <t>5 GALLON</t>
  </si>
  <si>
    <r>
      <rPr>
        <sz val="7"/>
        <color rgb="FF000000"/>
        <rFont val="Arial"/>
      </rPr>
      <t xml:space="preserve">LOW TEMPERATURE, </t>
    </r>
    <r>
      <rPr>
        <b/>
        <sz val="7"/>
        <color rgb="FF000000"/>
        <rFont val="Arial"/>
      </rPr>
      <t>5 GAL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SPARTAN SPA764905,OR APPROVED EQUAL/EQUIVALENT </t>
    </r>
  </si>
  <si>
    <r>
      <rPr>
        <sz val="7"/>
        <color rgb="FF000000"/>
        <rFont val="Arial"/>
      </rPr>
      <t xml:space="preserve">ENCAPSULATED POWDER, </t>
    </r>
    <r>
      <rPr>
        <b/>
        <sz val="7"/>
        <color rgb="FF000000"/>
        <rFont val="Arial"/>
      </rPr>
      <t xml:space="preserve">4/8LB </t>
    </r>
    <r>
      <rPr>
        <sz val="7"/>
        <color rgb="FFFF0000"/>
        <rFont val="Arial"/>
      </rPr>
      <t xml:space="preserve">ACCEPTABLE BRAND: SPARTAN SPA764905MIDLAB MID95880040,OR APPROVED EQUAL/EQUIVALENT </t>
    </r>
  </si>
  <si>
    <t>RINSE, DISHWASHER</t>
  </si>
  <si>
    <r>
      <rPr>
        <sz val="7"/>
        <color rgb="FF000000"/>
        <rFont val="Arial"/>
      </rPr>
      <t xml:space="preserve">HIGH TEMPERATURE, </t>
    </r>
    <r>
      <rPr>
        <b/>
        <sz val="7"/>
        <color rgb="FF000000"/>
        <rFont val="Arial"/>
      </rPr>
      <t>5GAL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SPARTAN SPA766105,OR APPROVED EQUAL/EQUIVALENT </t>
    </r>
  </si>
  <si>
    <t>SPARTAN #766105</t>
  </si>
  <si>
    <r>
      <rPr>
        <sz val="7"/>
        <color rgb="FF000000"/>
        <rFont val="Arial"/>
      </rPr>
      <t xml:space="preserve">LOW TEMPERATURE, </t>
    </r>
    <r>
      <rPr>
        <b/>
        <sz val="7"/>
        <color rgb="FF000000"/>
        <rFont val="Arial"/>
      </rPr>
      <t>5GAL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SPARTAN SPA766105,OR APPROVED EQUAL/EQUIVALENT </t>
    </r>
  </si>
  <si>
    <t>SANITIZER, DISHWASHER</t>
  </si>
  <si>
    <r>
      <rPr>
        <sz val="7"/>
        <color rgb="FF000000"/>
        <rFont val="Arial"/>
      </rPr>
      <t xml:space="preserve">LOW TEMPERATURE, </t>
    </r>
    <r>
      <rPr>
        <b/>
        <sz val="7"/>
        <color rgb="FF000000"/>
        <rFont val="Arial"/>
      </rPr>
      <t>5GAL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SPARTAN SPA765405,OR APPROVED EQUAL/EQUIVALENT </t>
    </r>
  </si>
  <si>
    <t>SPARTAN #765405</t>
  </si>
  <si>
    <t>BLEACH</t>
  </si>
  <si>
    <r>
      <rPr>
        <sz val="7"/>
        <color rgb="FF000000"/>
        <rFont val="Arial"/>
      </rPr>
      <t xml:space="preserve">GERMICIDAL ULTRA BLEACH FOOD SERVICE GRADE. </t>
    </r>
    <r>
      <rPr>
        <b/>
        <sz val="7"/>
        <color rgb="FF000000"/>
        <rFont val="Arial"/>
      </rPr>
      <t>6/1GAL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PURE BRIGHT KIKBLEACH6,OR APPROVED EQUAL/EQUIVALENT </t>
    </r>
  </si>
  <si>
    <t>PURE BRIGHT #KIKBLEACH6</t>
  </si>
  <si>
    <t>DEGREASER, PURPLE DAWN</t>
  </si>
  <si>
    <r>
      <rPr>
        <sz val="7"/>
        <color rgb="FF000000"/>
        <rFont val="Arial"/>
      </rPr>
      <t xml:space="preserve">INDUSTRIAL DEGREASER SUITIBLE FOR FOOD SERVICE, 2 L </t>
    </r>
    <r>
      <rPr>
        <b/>
        <sz val="7"/>
        <color rgb="FF000000"/>
        <rFont val="Arial"/>
      </rPr>
      <t>3/1GAL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DAWN PGC04852,OR APPROVED EQUAL/EQUIVALENT </t>
    </r>
  </si>
  <si>
    <t>DAWN #PGC75326</t>
  </si>
  <si>
    <t>DESCALER</t>
  </si>
  <si>
    <r>
      <rPr>
        <sz val="7"/>
        <color rgb="FF000000"/>
        <rFont val="Arial"/>
      </rPr>
      <t xml:space="preserve">LIME, SCALE AND CHEMICAL DEPOSIT REMOVER FOR USE ON SINKS, DISHWASHERS, SHOWERS, WATER FOUNTAINS, ETC. 36% PHOSPHORIC ACID. NSF A3 REGISTERED. </t>
    </r>
    <r>
      <rPr>
        <b/>
        <sz val="7"/>
        <color rgb="FF000000"/>
        <rFont val="Arial"/>
      </rPr>
      <t>4/GAL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SPARTAN CHEMICAL SPA765504,OR APPROVED EQUAL/EQUIVALENT </t>
    </r>
  </si>
  <si>
    <t>SPARTAN #765504</t>
  </si>
  <si>
    <t>DETERGENT, LAUNDRY</t>
  </si>
  <si>
    <r>
      <rPr>
        <sz val="7"/>
        <color rgb="FF000000"/>
        <rFont val="Arial"/>
      </rPr>
      <t>POWDER DETERGENT IN SCOOPABLE BIN, QUICK DISOLVE</t>
    </r>
    <r>
      <rPr>
        <b/>
        <sz val="7"/>
        <color rgb="FF000000"/>
        <rFont val="Arial"/>
      </rPr>
      <t xml:space="preserve"> 50LB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LSE INC LSE0401023,OR APPROVED EQUAL/EQUIVALENT </t>
    </r>
  </si>
  <si>
    <t>LSE #0401023</t>
  </si>
  <si>
    <t>50LB</t>
  </si>
  <si>
    <t>DETERGENT, LIQUID, DAWN</t>
  </si>
  <si>
    <r>
      <rPr>
        <sz val="7"/>
        <color rgb="FF000000"/>
        <rFont val="Arial"/>
      </rPr>
      <t xml:space="preserve">POT AND PAN DETERGENT 4/GL, HEAVY DUTY, </t>
    </r>
    <r>
      <rPr>
        <b/>
        <sz val="7"/>
        <color rgb="FF000000"/>
        <rFont val="Arial"/>
      </rPr>
      <t>4/1GAL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>ACCEPTABLE BRAND: DAWN PGC57445,OR APPROVED EQUAL/EQUIVALENT</t>
    </r>
    <r>
      <rPr>
        <sz val="7"/>
        <color rgb="FF000000"/>
        <rFont val="Arial"/>
      </rPr>
      <t xml:space="preserve"> </t>
    </r>
  </si>
  <si>
    <t>DAWN #PGC57445</t>
  </si>
  <si>
    <t>GLASS CLEANER</t>
  </si>
  <si>
    <r>
      <rPr>
        <sz val="7"/>
        <color rgb="FF000000"/>
        <rFont val="Arial"/>
      </rPr>
      <t xml:space="preserve">ALCOHOL-BASED, FOAMING, READY TO USE </t>
    </r>
    <r>
      <rPr>
        <b/>
        <sz val="7"/>
        <color rgb="FF000000"/>
        <rFont val="Arial"/>
      </rPr>
      <t>12/19OZ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DIVERSEY DIV904553,OR APPROVED EQUAL/EQUIVALENT </t>
    </r>
  </si>
  <si>
    <t>DIVERSEY #101109731</t>
  </si>
  <si>
    <t>12/19oz</t>
  </si>
  <si>
    <t>OVEN CLEANER</t>
  </si>
  <si>
    <r>
      <rPr>
        <sz val="7"/>
        <color rgb="FF000000"/>
        <rFont val="Arial"/>
      </rPr>
      <t xml:space="preserve">FOAMING OVEN CLEANER, </t>
    </r>
    <r>
      <rPr>
        <b/>
        <sz val="7"/>
        <color rgb="FF000000"/>
        <rFont val="Arial"/>
      </rPr>
      <t>6/24OZ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EASY OFF RAC85261,OR APPROVED EQUAL/EQUIVALENT </t>
    </r>
  </si>
  <si>
    <t>EASY OFF #RAC85261</t>
  </si>
  <si>
    <t>6/24oz</t>
  </si>
  <si>
    <t>QUAT SANITIZER TABLET</t>
  </si>
  <si>
    <r>
      <rPr>
        <sz val="7"/>
        <color rgb="FF000000"/>
        <rFont val="Arial"/>
      </rPr>
      <t xml:space="preserve">SANITIZER, STERAMINE TABLET MULTI-PURP, </t>
    </r>
    <r>
      <rPr>
        <b/>
        <sz val="7"/>
        <color rgb="FF000000"/>
        <rFont val="Arial"/>
      </rPr>
      <t>6/150OZ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BRAND:STERAMINE ECCSTERAMINE,OR APPROVED EQUAL/EQUIVALENT </t>
    </r>
  </si>
  <si>
    <t>STERAMINE #ECCSTERAMINE</t>
  </si>
  <si>
    <t>150/bottle</t>
  </si>
  <si>
    <t>SALT, PELLET</t>
  </si>
  <si>
    <r>
      <rPr>
        <sz val="7"/>
        <color rgb="FF000000"/>
        <rFont val="Arial"/>
      </rPr>
      <t xml:space="preserve">WATER SOFTENER, </t>
    </r>
    <r>
      <rPr>
        <b/>
        <sz val="7"/>
        <color rgb="FF000000"/>
        <rFont val="Arial"/>
      </rPr>
      <t>1/50 LB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CLEAN SDIWSXP50,OR APPROVED EQUAL/EQUIVALENT </t>
    </r>
  </si>
  <si>
    <t>SALT DEPOT #WSCP50</t>
  </si>
  <si>
    <t>CHEMICAL, SPECIALTY</t>
  </si>
  <si>
    <t>OVEN CLEANER, CARE TABS</t>
  </si>
  <si>
    <r>
      <rPr>
        <sz val="7"/>
        <color rgb="FF000000"/>
        <rFont val="Arial"/>
      </rPr>
      <t xml:space="preserve">RATIONAL CARE TABS, </t>
    </r>
    <r>
      <rPr>
        <b/>
        <sz val="7"/>
        <color rgb="FF000000"/>
        <rFont val="Arial"/>
      </rPr>
      <t>1/150CT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RATIONAL 56.00.562,OR APPROVED EQUAL/EQUIVALENT </t>
    </r>
  </si>
  <si>
    <t>RATIONAL</t>
  </si>
  <si>
    <t>CLEANER, CARE TABS BLUE</t>
  </si>
  <si>
    <t>56.00.562</t>
  </si>
  <si>
    <t>1/150CT</t>
  </si>
  <si>
    <t>OVEN CLEANER, TABLET</t>
  </si>
  <si>
    <r>
      <rPr>
        <sz val="7"/>
        <color rgb="FF000000"/>
        <rFont val="Arial"/>
      </rPr>
      <t xml:space="preserve">RATIONAL TABLET, </t>
    </r>
    <r>
      <rPr>
        <b/>
        <sz val="7"/>
        <color rgb="FF000000"/>
        <rFont val="Arial"/>
      </rPr>
      <t>1/100CT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RATIONAL 56.00.210,OR APPROVED EQUAL/EQUIVALENT </t>
    </r>
  </si>
  <si>
    <t>CLEANER, TABLET-RATIONAL RED</t>
  </si>
  <si>
    <t>56.00.210</t>
  </si>
  <si>
    <t>TEST STRIPS, CHOLORINE</t>
  </si>
  <si>
    <r>
      <rPr>
        <sz val="7"/>
        <color rgb="FF000000"/>
        <rFont val="Arial"/>
      </rPr>
      <t xml:space="preserve">QUAT SANITIZER TEST STRIPS (500-400PPM), </t>
    </r>
    <r>
      <rPr>
        <b/>
        <sz val="7"/>
        <color rgb="FF000000"/>
        <rFont val="Arial"/>
      </rPr>
      <t>1/1CT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SSDC 530007012,OR APPROVED EQUAL/EQUIVALENT </t>
    </r>
  </si>
  <si>
    <t>SSDC</t>
  </si>
  <si>
    <t>TEST STRIPS, CHLORINE</t>
  </si>
  <si>
    <t>1/1 CT</t>
  </si>
  <si>
    <t>TEST STRIPS, TEMP STRIP</t>
  </si>
  <si>
    <r>
      <rPr>
        <sz val="7"/>
        <color rgb="FF000000"/>
        <rFont val="Arial"/>
      </rPr>
      <t xml:space="preserve">TEMPERATURE STRIP: 160ºF /71ºC; 180ºF /82ºC, AND 170ºF /76ºC, </t>
    </r>
    <r>
      <rPr>
        <b/>
        <sz val="7"/>
        <color rgb="FF000000"/>
        <rFont val="Arial"/>
      </rPr>
      <t>12/25CT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TAYLOR 8767J, OR APPROVED EQUAL/EQUIVALENT </t>
    </r>
  </si>
  <si>
    <t xml:space="preserve">TAYLOR </t>
  </si>
  <si>
    <t>TEST STRIPS, DISHMACHINE 180F SINGLE USE</t>
  </si>
  <si>
    <t>8767J</t>
  </si>
  <si>
    <t>12/25 CT</t>
  </si>
  <si>
    <t>WIPES, ALCOHOL</t>
  </si>
  <si>
    <r>
      <rPr>
        <sz val="7"/>
        <color rgb="FF000000"/>
        <rFont val="Arial"/>
      </rPr>
      <t xml:space="preserve">THERMOMETER WIPES, </t>
    </r>
    <r>
      <rPr>
        <b/>
        <sz val="7"/>
        <color rgb="FF000000"/>
        <rFont val="Arial"/>
      </rPr>
      <t>10/200 CT</t>
    </r>
    <r>
      <rPr>
        <sz val="7"/>
        <color rgb="FFFF0000"/>
        <rFont val="Arial"/>
      </rPr>
      <t xml:space="preserve"> ACCEPTABLE BRAND: CDN 9150-0-8 OR APPROVED EQUAL/EQUIVALENT </t>
    </r>
  </si>
  <si>
    <t xml:space="preserve">CDN       </t>
  </si>
  <si>
    <t>WIPE, THERMOMETER PROBE</t>
  </si>
  <si>
    <t xml:space="preserve">10/200 CT </t>
  </si>
  <si>
    <t>CLEANING EQUIPMENT</t>
  </si>
  <si>
    <t>BROOM</t>
  </si>
  <si>
    <r>
      <rPr>
        <sz val="7"/>
        <color rgb="FF000000"/>
        <rFont val="Arial"/>
      </rPr>
      <t xml:space="preserve">LOBBY BROOM, COMPATIBLE WITH LOBBY DUST PAN 4" BRITLE TRIM, </t>
    </r>
    <r>
      <rPr>
        <b/>
        <sz val="7"/>
        <color rgb="FF000000"/>
        <rFont val="Arial"/>
      </rPr>
      <t>12/1 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BRAND:CARLISLE 4688314 ,OR APPROVED EQUAL/EQUIVALENT </t>
    </r>
  </si>
  <si>
    <t>BOARDWALK #951T</t>
  </si>
  <si>
    <r>
      <rPr>
        <sz val="7"/>
        <color rgb="FF000000"/>
        <rFont val="Arial"/>
      </rPr>
      <t xml:space="preserve">PUSH BROOM, 24" WIDE THREADED HANDLE HOLE, </t>
    </r>
    <r>
      <rPr>
        <b/>
        <sz val="7"/>
        <color rgb="FF000000"/>
        <rFont val="Arial"/>
      </rPr>
      <t>6/CT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BRAND:RUBBERMAID 1960463 ,OR APPROVED EQUAL/EQUIVALENT </t>
    </r>
  </si>
  <si>
    <t>O'CEDAR #270656</t>
  </si>
  <si>
    <t>BRUSH, BENCH</t>
  </si>
  <si>
    <r>
      <rPr>
        <sz val="7"/>
        <color rgb="FF000000"/>
        <rFont val="Arial"/>
      </rPr>
      <t xml:space="preserve">COUNTER/BENCH BRUSH, 8", BPA FREE </t>
    </r>
    <r>
      <rPr>
        <b/>
        <sz val="7"/>
        <color rgb="FF000000"/>
        <rFont val="Arial"/>
      </rPr>
      <t>12/CT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BRAND:CARLISLE 3621123 ,OR APPROVED EQUAL/EQUIVALENT </t>
    </r>
  </si>
  <si>
    <t>O'CEDAR #96421</t>
  </si>
  <si>
    <t>DUST MOP, FRAME</t>
  </si>
  <si>
    <r>
      <rPr>
        <sz val="7"/>
        <color rgb="FF000000"/>
        <rFont val="Arial"/>
      </rPr>
      <t xml:space="preserve">COMPATIBLE WITH DUST MOP HEAD, 36", </t>
    </r>
    <r>
      <rPr>
        <b/>
        <sz val="7"/>
        <color rgb="FF000000"/>
        <rFont val="Arial"/>
      </rPr>
      <t xml:space="preserve">1/CS </t>
    </r>
    <r>
      <rPr>
        <sz val="7"/>
        <color rgb="FFFF0000"/>
        <rFont val="Arial"/>
      </rPr>
      <t xml:space="preserve">ACCEPTABLE BRAND:O CEDAR 96136,OR APPROVED EQUAL/EQUIVALENT </t>
    </r>
  </si>
  <si>
    <t>DUST MOP, HANDLE</t>
  </si>
  <si>
    <r>
      <rPr>
        <sz val="7"/>
        <color rgb="FF000000"/>
        <rFont val="Arial"/>
      </rPr>
      <t xml:space="preserve">SNAP ON, WOOD HANDLE, 60", </t>
    </r>
    <r>
      <rPr>
        <b/>
        <sz val="7"/>
        <color rgb="FF000000"/>
        <rFont val="Arial"/>
      </rPr>
      <t>12/CT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BRAND:CARLISLE 4585000 ,OR APPROVED EQUAL/EQUIVALENT </t>
    </r>
  </si>
  <si>
    <t>DUST MOP, HEAD</t>
  </si>
  <si>
    <r>
      <rPr>
        <sz val="7"/>
        <color rgb="FF000000"/>
        <rFont val="Arial"/>
      </rPr>
      <t xml:space="preserve">TWISTED MICROFIBER/SYNTHETIC, 36" </t>
    </r>
    <r>
      <rPr>
        <b/>
        <sz val="7"/>
        <color rgb="FF000000"/>
        <rFont val="Arial"/>
      </rPr>
      <t>1/CS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BRAND:O CEDAR 93036,OR APPROVED EQUAL/EQUIVALENT </t>
    </r>
  </si>
  <si>
    <t>O'CEDAR #96937</t>
  </si>
  <si>
    <t>DUST PAN</t>
  </si>
  <si>
    <r>
      <rPr>
        <sz val="7"/>
        <color rgb="FF000000"/>
        <rFont val="Arial"/>
      </rPr>
      <t>LOBBY DUST PAN COMPATIBLE WITH LOBBY BROOM 32"H X 12" W X 11"D,</t>
    </r>
    <r>
      <rPr>
        <b/>
        <sz val="7"/>
        <color rgb="FF000000"/>
        <rFont val="Arial"/>
      </rPr>
      <t xml:space="preserve"> 6/1CT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BRAND:CARLISLE 36141003 ,OR APPROVED EQUAL/EQUIVALENT </t>
    </r>
  </si>
  <si>
    <t>O'CEDAR #96208</t>
  </si>
  <si>
    <r>
      <rPr>
        <sz val="7"/>
        <color rgb="FF000000"/>
        <rFont val="Arial"/>
      </rPr>
      <t>HANDHELD DUST PAN, 12", FINE EDGE FOR EASY PICKUP</t>
    </r>
    <r>
      <rPr>
        <b/>
        <sz val="7"/>
        <color rgb="FF000000"/>
        <rFont val="Arial"/>
      </rPr>
      <t xml:space="preserve"> 12/CS</t>
    </r>
    <r>
      <rPr>
        <sz val="7"/>
        <color rgb="FFFF0000"/>
        <rFont val="Arial"/>
      </rPr>
      <t xml:space="preserve"> ACCEPTABLE BRAND:O CEDAR 96136,OR APPROVED EQUAL/EQUIVALENT </t>
    </r>
  </si>
  <si>
    <t>IMPACT #70095</t>
  </si>
  <si>
    <t>MOP HANDLES</t>
  </si>
  <si>
    <r>
      <rPr>
        <sz val="7"/>
        <color rgb="FF000000"/>
        <rFont val="Arial"/>
      </rPr>
      <t xml:space="preserve">SIDE RELEASE MOP HANDLE, 60", COMPATIBLE WITH LISTED MOP HEADS, </t>
    </r>
    <r>
      <rPr>
        <b/>
        <sz val="7"/>
        <color rgb="FF000000"/>
        <rFont val="Arial"/>
      </rPr>
      <t>12/1CT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BRAND:CARLISLE 4034000 ,OR APPROVED EQUAL/EQUIVALENT </t>
    </r>
  </si>
  <si>
    <t>ABCO #01204</t>
  </si>
  <si>
    <t>MOP HEADS</t>
  </si>
  <si>
    <r>
      <rPr>
        <sz val="7"/>
        <color rgb="FF000000"/>
        <rFont val="Arial"/>
      </rPr>
      <t xml:space="preserve">LOOP MOP HEAD, COPATIBLE WITH LISTED HANDLES </t>
    </r>
    <r>
      <rPr>
        <b/>
        <sz val="7"/>
        <color rgb="FF000000"/>
        <rFont val="Arial"/>
      </rPr>
      <t>12/CT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BRAND:CARLISLE 369820B00 ,OR APPROVED EQUAL/EQUIVALENT </t>
    </r>
  </si>
  <si>
    <t>O'CEDAR 97112</t>
  </si>
  <si>
    <t>SADDLE BAG RACK</t>
  </si>
  <si>
    <r>
      <rPr>
        <sz val="7"/>
        <color rgb="FF000000"/>
        <rFont val="Arial"/>
      </rPr>
      <t xml:space="preserve">WIRE RACK FOR SADDLE BAGS </t>
    </r>
    <r>
      <rPr>
        <b/>
        <sz val="7"/>
        <color rgb="FF000000"/>
        <rFont val="Arial"/>
      </rPr>
      <t>1/CT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BRAND:FOOD HANDLER 11-030,OR APPROVED EQUAL/EQUIVALENT </t>
    </r>
  </si>
  <si>
    <t>ELKAY #DPWSTAND</t>
  </si>
  <si>
    <t>SCOUR PAD, GREEN</t>
  </si>
  <si>
    <r>
      <rPr>
        <sz val="7"/>
        <color rgb="FF000000"/>
        <rFont val="Arial"/>
      </rPr>
      <t xml:space="preserve">GREEN, HEAVY DUTY 6 "X 9", </t>
    </r>
    <r>
      <rPr>
        <b/>
        <sz val="7"/>
        <color rgb="FF000000"/>
        <rFont val="Arial"/>
      </rPr>
      <t>1/15CT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BRAND:PROPAK 17804,OR APPROVED EQUAL/EQUIVALENT </t>
    </r>
  </si>
  <si>
    <t>3M #18194</t>
  </si>
  <si>
    <t>SCOUR PAD, STAINLESS</t>
  </si>
  <si>
    <r>
      <rPr>
        <sz val="7"/>
        <color rgb="FF000000"/>
        <rFont val="Arial"/>
      </rPr>
      <t xml:space="preserve">STAINLESS STEEL SCRUBBER, WONT RUST OR SPLITER INDIVIDUALLY POLY WRAPPED, </t>
    </r>
    <r>
      <rPr>
        <b/>
        <sz val="7"/>
        <color rgb="FF000000"/>
        <rFont val="Arial"/>
      </rPr>
      <t>6/12CT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BRAND:PROPAK 178046 OR APPROVED EQUAL/EQUIVALENT </t>
    </r>
  </si>
  <si>
    <t>ACR #S7756</t>
  </si>
  <si>
    <t>SCOUR PAD, STEEL WOOL</t>
  </si>
  <si>
    <r>
      <rPr>
        <sz val="7"/>
        <color rgb="FF000000"/>
        <rFont val="Arial"/>
      </rPr>
      <t xml:space="preserve">STEEL WOOL SCRUBBER, PRE LOADED WITH SOAP, </t>
    </r>
    <r>
      <rPr>
        <b/>
        <sz val="7"/>
        <color rgb="FF000000"/>
        <rFont val="Arial"/>
      </rPr>
      <t>12/15CT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CLOROX 88320,OR APPROVED EQUAL/EQUIVALENT </t>
    </r>
  </si>
  <si>
    <t>CLOROX #88320</t>
  </si>
  <si>
    <t>TSHIRT BAG RACK</t>
  </si>
  <si>
    <r>
      <rPr>
        <sz val="7"/>
        <color rgb="FF000000"/>
        <rFont val="Arial"/>
      </rPr>
      <t xml:space="preserve">COUNTER RACK FOR TSHIRT BAGS </t>
    </r>
    <r>
      <rPr>
        <b/>
        <sz val="7"/>
        <color rgb="FF000000"/>
        <rFont val="Arial"/>
      </rPr>
      <t>1CT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 xml:space="preserve">ACCEPTABLE BRAND: PAK SHER 6293,OR APPROVED EQUAL/EQUIVALENT </t>
    </r>
  </si>
  <si>
    <t>ELKAY #CTRACK</t>
  </si>
  <si>
    <t>KITCHEN SMALL WARES</t>
  </si>
  <si>
    <t>2 QUART PITCHERS</t>
  </si>
  <si>
    <r>
      <rPr>
        <sz val="7"/>
        <color rgb="FF000000"/>
        <rFont val="Arial"/>
      </rPr>
      <t xml:space="preserve">2 QT CAPACITY, CLEAR POLYCARBONATE OR POLYPROPYLENE, NSF CERTIFIED, COMMERCIAL DISHWASHER SAFE </t>
    </r>
    <r>
      <rPr>
        <sz val="7"/>
        <color rgb="FFFF0000"/>
        <rFont val="Arial"/>
      </rPr>
      <t>APPROVED OR EQUAL/EQUIVALENT</t>
    </r>
  </si>
  <si>
    <t>BREAD KNIFE</t>
  </si>
  <si>
    <r>
      <rPr>
        <sz val="7"/>
        <color rgb="FF000000"/>
        <rFont val="Arial"/>
      </rPr>
      <t>10–12 IN SERRATED STAINLESS STEEL BLADE, ERGONOMIC NON-SLIP HANDLE, NSF CERTIFIED</t>
    </r>
    <r>
      <rPr>
        <sz val="7"/>
        <color rgb="FFFF0000"/>
        <rFont val="Arial"/>
      </rPr>
      <t xml:space="preserve"> APPROVED OR EQUAL/EQUIVALENT</t>
    </r>
  </si>
  <si>
    <t>BRUSH, WIRE W/SCRAPER</t>
  </si>
  <si>
    <r>
      <rPr>
        <sz val="7"/>
        <color rgb="FF000000"/>
        <rFont val="Arial"/>
      </rPr>
      <t xml:space="preserve">HEAVY DUTY STAINLESS STEEL WIRE BRUSH WITH METAL SCRAPER, HEAT RESISTANT HANDLE </t>
    </r>
    <r>
      <rPr>
        <sz val="7"/>
        <color rgb="FFFF0000"/>
        <rFont val="Arial"/>
      </rPr>
      <t>APPROVED OR EQUAL/EQUIVALENT</t>
    </r>
  </si>
  <si>
    <t>BUCKET OPENER</t>
  </si>
  <si>
    <r>
      <rPr>
        <sz val="7"/>
        <color rgb="FF000000"/>
        <rFont val="Arial"/>
      </rPr>
      <t xml:space="preserve">COMMERCIAL PLASTIC OR STAINLESS STEEL PAIL OPENER FOR #10 CANS OR FOOD BUCKETS </t>
    </r>
    <r>
      <rPr>
        <sz val="7"/>
        <color rgb="FFFF0000"/>
        <rFont val="Arial"/>
      </rPr>
      <t>APPROVED OR EQUAL/EQUIVALENT</t>
    </r>
  </si>
  <si>
    <t>CAN OPENER #1 REPLACEMENT PARTS</t>
  </si>
  <si>
    <r>
      <rPr>
        <sz val="7"/>
        <color rgb="FF000000"/>
        <rFont val="Arial"/>
      </rPr>
      <t xml:space="preserve">REPLACEMENT BLADE AND GEAR SET COMPATIBLE WITH COMMERCIAL #1 CAN OPENER, NSF APPROVED, </t>
    </r>
    <r>
      <rPr>
        <sz val="7"/>
        <color rgb="FFFF0000"/>
        <rFont val="Arial"/>
      </rPr>
      <t>APPROVED OR EQUAL/EQUIVALENT</t>
    </r>
  </si>
  <si>
    <t>CAN OPENER #2 REPLACEMENT PARTS</t>
  </si>
  <si>
    <r>
      <rPr>
        <sz val="7"/>
        <color rgb="FF000000"/>
        <rFont val="Arial"/>
      </rPr>
      <t xml:space="preserve">REPLACEMENT BLADE AND GEAR SET COMPATIBLE WITH COMMERCIAL #2 CAN OPENER, </t>
    </r>
    <r>
      <rPr>
        <sz val="7"/>
        <color rgb="FFFF0000"/>
        <rFont val="Arial"/>
      </rPr>
      <t>APPROVED OR EQUAL/EQUIVALENT</t>
    </r>
  </si>
  <si>
    <t>CHEF KNIFE</t>
  </si>
  <si>
    <r>
      <rPr>
        <sz val="7"/>
        <color rgb="FF000000"/>
        <rFont val="Arial"/>
      </rPr>
      <t xml:space="preserve">8–10 IN STAINLESS STEEL BLADE, HIGH-CARBON STEEL, ERGONOMIC HANDLE, NSF, </t>
    </r>
    <r>
      <rPr>
        <sz val="7"/>
        <color rgb="FFFF0000"/>
        <rFont val="Arial"/>
      </rPr>
      <t>APPROVED OR EQUAL/EQUIVALENT</t>
    </r>
  </si>
  <si>
    <t>CHEESE WIRE W/WOODEN HANDLE</t>
  </si>
  <si>
    <r>
      <rPr>
        <sz val="7"/>
        <color rgb="FF000000"/>
        <rFont val="Arial"/>
      </rPr>
      <t xml:space="preserve">STAINLESS STEEL CUTTING WIRE WITH HARDWOOD OR PLASTIC HANDLE, </t>
    </r>
    <r>
      <rPr>
        <sz val="7"/>
        <color rgb="FFFF0000"/>
        <rFont val="Arial"/>
      </rPr>
      <t>APPROVED OR EQUAL/EQUIVALENT</t>
    </r>
  </si>
  <si>
    <t>CLEANING CLOTH, ALLERGEN</t>
  </si>
  <si>
    <r>
      <rPr>
        <sz val="7"/>
        <color rgb="FF000000"/>
        <rFont val="Arial"/>
      </rPr>
      <t xml:space="preserve">COLOR CODED ALLERGEN-SAFE TOWEL, COTTON BLEND, </t>
    </r>
    <r>
      <rPr>
        <b/>
        <sz val="7"/>
        <color rgb="FF000000"/>
        <rFont val="Arial"/>
      </rPr>
      <t>1/10CT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>APPROVED OR EQUAL/EQUIVALENT</t>
    </r>
  </si>
  <si>
    <t>CLEANING CLOTH, BAR TOWEL, PER DOZEN</t>
  </si>
  <si>
    <r>
      <rPr>
        <sz val="7"/>
        <color rgb="FF000000"/>
        <rFont val="Arial"/>
      </rPr>
      <t>17" x 20" BLUE STRIPED 32OZ, 100% COTTON TERRY BAR TOWEL. COMMERCIAL GRADE, MACHINE WASHABLE,</t>
    </r>
    <r>
      <rPr>
        <b/>
        <sz val="7"/>
        <color rgb="FF000000"/>
        <rFont val="Arial"/>
      </rPr>
      <t>1/12CT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>APPROVED OR EQUAL/EQUIVALENT</t>
    </r>
  </si>
  <si>
    <t>CLEANING CLOTH, MICROFIBER, 10CT</t>
  </si>
  <si>
    <r>
      <rPr>
        <sz val="7"/>
        <color rgb="FF000000"/>
        <rFont val="Arial"/>
      </rPr>
      <t xml:space="preserve">16 X 15 MICROFIBER TOWEL </t>
    </r>
    <r>
      <rPr>
        <b/>
        <sz val="7"/>
        <color rgb="FF000000"/>
        <rFont val="Arial"/>
      </rPr>
      <t>1/10CT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>APPROVED OR EQUAL/EQUIVALENT</t>
    </r>
  </si>
  <si>
    <t>CLEAR SQUEEZE BOTTLE</t>
  </si>
  <si>
    <r>
      <rPr>
        <sz val="7"/>
        <color rgb="FF000000"/>
        <rFont val="Arial"/>
      </rPr>
      <t xml:space="preserve">12–24 OZ CLEAR POLYETHYLENE SQUEEZE BOTTLE WITH CAP, NSF, </t>
    </r>
    <r>
      <rPr>
        <sz val="7"/>
        <color rgb="FFFF0000"/>
        <rFont val="Arial"/>
      </rPr>
      <t>APPROVED OR EQUAL/EQUIVALENT</t>
    </r>
  </si>
  <si>
    <t>COLANDER – 14 QT</t>
  </si>
  <si>
    <r>
      <rPr>
        <sz val="7"/>
        <color rgb="FF000000"/>
        <rFont val="Arial"/>
      </rPr>
      <t xml:space="preserve">14 QT CAPACITY PERFORATED STAINLESS STEEL OR POLY COLANDER, </t>
    </r>
    <r>
      <rPr>
        <sz val="7"/>
        <color rgb="FFFF0000"/>
        <rFont val="Arial"/>
      </rPr>
      <t>APPROVED OR EQUAL/EQUIVALENT</t>
    </r>
  </si>
  <si>
    <t>CUTTING BOARD 12 X 18</t>
  </si>
  <si>
    <r>
      <rPr>
        <sz val="7"/>
        <color rgb="FF000000"/>
        <rFont val="Arial"/>
      </rPr>
      <t xml:space="preserve">HIGH-DENSITY POLYETHYLENE CUTTING BOARD, NSF, DISHWASHER SAFE, HACCP COLORS, </t>
    </r>
    <r>
      <rPr>
        <sz val="7"/>
        <color rgb="FFFF0000"/>
        <rFont val="Arial"/>
      </rPr>
      <t>APPROVED OR EQUAL/EQUIVALENT</t>
    </r>
  </si>
  <si>
    <t>CUTTING BOARD 15 X 20</t>
  </si>
  <si>
    <r>
      <rPr>
        <sz val="7"/>
        <color rgb="FF000000"/>
        <rFont val="Arial"/>
      </rPr>
      <t xml:space="preserve">HIGH-DENSITY POLYETHYLENE CUTTING BOARD, NSF, HACCP COLOR CODED, </t>
    </r>
    <r>
      <rPr>
        <sz val="7"/>
        <color rgb="FFFF0000"/>
        <rFont val="Arial"/>
      </rPr>
      <t>APPROVED OR EQUAL/EQUIVALENT</t>
    </r>
  </si>
  <si>
    <t>DIAL POCKET THERMOMETER</t>
  </si>
  <si>
    <r>
      <rPr>
        <sz val="7"/>
        <color rgb="FF000000"/>
        <rFont val="Arial"/>
      </rPr>
      <t xml:space="preserve">ANALOG STEM THERMOMETER, 0–220°F RANGE, ADJUSTABLE CALIBRATION NUT, NSF, </t>
    </r>
    <r>
      <rPr>
        <sz val="7"/>
        <color rgb="FFFF0000"/>
        <rFont val="Arial"/>
      </rPr>
      <t>APPROVED OR EQUAL/EQUIVALENT</t>
    </r>
  </si>
  <si>
    <t>DIGITAL POCKET THERMOMETER</t>
  </si>
  <si>
    <r>
      <rPr>
        <sz val="7"/>
        <color rgb="FF000000"/>
        <rFont val="Arial"/>
      </rPr>
      <t xml:space="preserve">DIGITAL PROBE THERMOMETER, WATERPROOF, -40°F TO 400°F RANGE, NSF, </t>
    </r>
    <r>
      <rPr>
        <sz val="7"/>
        <color rgb="FFFF0000"/>
        <rFont val="Arial"/>
      </rPr>
      <t>APPROVED OR EQUAL/EQUIVALENT</t>
    </r>
  </si>
  <si>
    <t>DINNER KNIVES</t>
  </si>
  <si>
    <r>
      <rPr>
        <sz val="7"/>
        <color rgb="FF000000"/>
        <rFont val="Arial"/>
      </rPr>
      <t xml:space="preserve">18/0 STAINLESS STEEL FLATWARE, COMMERCIAL GRADE, </t>
    </r>
    <r>
      <rPr>
        <sz val="7"/>
        <color rgb="FFFF0000"/>
        <rFont val="Arial"/>
      </rPr>
      <t>APPROVED OR EQUAL/EQUIVALENT</t>
    </r>
  </si>
  <si>
    <r>
      <rPr>
        <sz val="7"/>
        <color rgb="FF000000"/>
        <rFont val="Arial"/>
      </rPr>
      <t>COMMERCIAL PLASTIC OR METAL DUST PAN WITH ERGONOMIC HANDLE,</t>
    </r>
    <r>
      <rPr>
        <sz val="7"/>
        <color rgb="FFFF0000"/>
        <rFont val="Arial"/>
      </rPr>
      <t xml:space="preserve"> APPROVED OR EQUAL/EQUIVALENT</t>
    </r>
  </si>
  <si>
    <t>GLOVES, FREEZER</t>
  </si>
  <si>
    <r>
      <rPr>
        <sz val="7"/>
        <color rgb="FF000000"/>
        <rFont val="Arial"/>
      </rPr>
      <t xml:space="preserve">COLD SNAP NYLON THERMAL GLOVES WITH BLACK FOAM PVC. 3/4 PALM COATING. </t>
    </r>
    <r>
      <rPr>
        <b/>
        <sz val="7"/>
        <color rgb="FF000000"/>
        <rFont val="Arial"/>
      </rPr>
      <t>1/1PAIR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>APPROVED OR EQUAL/EQUIVALENT</t>
    </r>
  </si>
  <si>
    <t>GLOVES, CUTTING</t>
  </si>
  <si>
    <r>
      <rPr>
        <sz val="7"/>
        <color rgb="FF000000"/>
        <rFont val="Arial"/>
      </rPr>
      <t xml:space="preserve">15 GUAGE GRAPHENE A4 CUT RESISTANT, FOOD SAFE GLOVES. </t>
    </r>
    <r>
      <rPr>
        <b/>
        <sz val="7"/>
        <color rgb="FF000000"/>
        <rFont val="Arial"/>
      </rPr>
      <t>1/1PAIR</t>
    </r>
    <r>
      <rPr>
        <sz val="7"/>
        <color rgb="FF000000"/>
        <rFont val="Arial"/>
      </rPr>
      <t xml:space="preserve"> </t>
    </r>
    <r>
      <rPr>
        <sz val="7"/>
        <color rgb="FFFF0000"/>
        <rFont val="Arial"/>
      </rPr>
      <t>APPROVED OR EQUAL/EQUIVALENT</t>
    </r>
  </si>
  <si>
    <t>FORKS, DINNER METAL</t>
  </si>
  <si>
    <r>
      <rPr>
        <sz val="7"/>
        <color rgb="FF000000"/>
        <rFont val="Arial"/>
      </rPr>
      <t xml:space="preserve">18/0 STAINLESS STEEL DINNER FORKS, </t>
    </r>
    <r>
      <rPr>
        <sz val="7"/>
        <color rgb="FFFF0000"/>
        <rFont val="Arial"/>
      </rPr>
      <t>APPROVED OR EQUAL/EQUIVALENT</t>
    </r>
  </si>
  <si>
    <t>FRANKENSTEIN BRUSH</t>
  </si>
  <si>
    <r>
      <rPr>
        <sz val="7"/>
        <color rgb="FF000000"/>
        <rFont val="Arial"/>
      </rPr>
      <t>HEAVY DUTY POT AND PAN BRUSH WITH STIFF BRISTLES,</t>
    </r>
    <r>
      <rPr>
        <sz val="7"/>
        <color rgb="FFFF0000"/>
        <rFont val="Arial"/>
      </rPr>
      <t xml:space="preserve"> APPROVED OR EQUAL/EQUIVALENT</t>
    </r>
  </si>
  <si>
    <t>GALLON PITCHERS</t>
  </si>
  <si>
    <r>
      <rPr>
        <sz val="7"/>
        <color rgb="FF000000"/>
        <rFont val="Arial"/>
      </rPr>
      <t xml:space="preserve">1 GALLON POLYCARBONATE PITCHER WITH MEASUREMENT MARKINGS, </t>
    </r>
    <r>
      <rPr>
        <sz val="7"/>
        <color rgb="FFFF0000"/>
        <rFont val="Arial"/>
      </rPr>
      <t>APPROVED OR EQUAL/EQUIVALENT</t>
    </r>
  </si>
  <si>
    <t>HAND BEATER</t>
  </si>
  <si>
    <r>
      <rPr>
        <sz val="7"/>
        <color rgb="FF000000"/>
        <rFont val="Arial"/>
      </rPr>
      <t xml:space="preserve">STAINLESS STEEL MANUAL ROTARY EGG BEATER, </t>
    </r>
    <r>
      <rPr>
        <sz val="7"/>
        <color rgb="FFFF0000"/>
        <rFont val="Arial"/>
      </rPr>
      <t>APPROVED OR EQUAL/EQUIVALENT</t>
    </r>
  </si>
  <si>
    <t>HAND CAN OPENER</t>
  </si>
  <si>
    <r>
      <rPr>
        <sz val="7"/>
        <color rgb="FF000000"/>
        <rFont val="Arial"/>
      </rPr>
      <t xml:space="preserve">HEAVY DUTY MANUAL CAN OPENER, STAINLESS STEEL CUTTING WHEEL, </t>
    </r>
    <r>
      <rPr>
        <sz val="7"/>
        <color rgb="FFFF0000"/>
        <rFont val="Arial"/>
      </rPr>
      <t>APPROVED OR EQUAL/EQUIVALENT</t>
    </r>
  </si>
  <si>
    <t>HOT MITTS</t>
  </si>
  <si>
    <r>
      <rPr>
        <sz val="7"/>
        <color rgb="FF000000"/>
        <rFont val="Arial"/>
      </rPr>
      <t xml:space="preserve">HEAT RESISTANT OVEN MITTS RATED TO AT LEAST 450°F, </t>
    </r>
    <r>
      <rPr>
        <sz val="7"/>
        <color rgb="FFFF0000"/>
        <rFont val="Arial"/>
      </rPr>
      <t>APPROVED OR EQUAL/EQUIVALENT</t>
    </r>
  </si>
  <si>
    <t>HOT PADS</t>
  </si>
  <si>
    <r>
      <rPr>
        <sz val="7"/>
        <color rgb="FF000000"/>
        <rFont val="Arial"/>
      </rPr>
      <t>QUILTED HEAT RESISTANT POT HOLDERS,</t>
    </r>
    <r>
      <rPr>
        <sz val="7"/>
        <color rgb="FFFF0000"/>
        <rFont val="Arial"/>
      </rPr>
      <t xml:space="preserve"> APPROVED OR EQUAL/EQUIVALENT</t>
    </r>
  </si>
  <si>
    <t>LADLE 1 OZ METAL</t>
  </si>
  <si>
    <r>
      <rPr>
        <sz val="7"/>
        <color rgb="FF000000"/>
        <rFont val="Arial"/>
      </rPr>
      <t xml:space="preserve">STAINLESS STEEL LADLE WITH 1 OZ CAPACITY, </t>
    </r>
    <r>
      <rPr>
        <sz val="7"/>
        <color rgb="FFFF0000"/>
        <rFont val="Arial"/>
      </rPr>
      <t>APPROVED OR EQUAL/EQUIVALENT</t>
    </r>
  </si>
  <si>
    <t>LADLE 2 OZ METAL</t>
  </si>
  <si>
    <r>
      <rPr>
        <sz val="7"/>
        <color rgb="FF000000"/>
        <rFont val="Arial"/>
      </rPr>
      <t xml:space="preserve">STAINLESS STEEL LADLE WITH 2 OZ CAPACITY, </t>
    </r>
    <r>
      <rPr>
        <sz val="7"/>
        <color rgb="FFFF0000"/>
        <rFont val="Arial"/>
      </rPr>
      <t>APPROVED OR EQUAL/EQUIVALENT</t>
    </r>
  </si>
  <si>
    <t>MEASURING CUP SET</t>
  </si>
  <si>
    <r>
      <rPr>
        <sz val="7"/>
        <color rgb="FF000000"/>
        <rFont val="Arial"/>
      </rPr>
      <t xml:space="preserve">STAINLESS STEEL OR HEAVY PLASTIC MEASURING CUPS (1C, 1/2C, 1/3C, 1/4C), </t>
    </r>
    <r>
      <rPr>
        <sz val="7"/>
        <color rgb="FFFF0000"/>
        <rFont val="Arial"/>
      </rPr>
      <t>APPROVED OR EQUAL/EQUIVALENT</t>
    </r>
  </si>
  <si>
    <t>MEASURING SPOON SET</t>
  </si>
  <si>
    <r>
      <rPr>
        <sz val="7"/>
        <color rgb="FF000000"/>
        <rFont val="Arial"/>
      </rPr>
      <t xml:space="preserve">STAINLESS STEEL MEASURING SPOON SET, </t>
    </r>
    <r>
      <rPr>
        <sz val="7"/>
        <color rgb="FFFF0000"/>
        <rFont val="Arial"/>
      </rPr>
      <t>APPROVED OR EQUAL/EQUIVALENT</t>
    </r>
  </si>
  <si>
    <t>METAL QUART MEASURE PITCHER</t>
  </si>
  <si>
    <r>
      <rPr>
        <sz val="7"/>
        <color rgb="FF000000"/>
        <rFont val="Arial"/>
      </rPr>
      <t>1 QT STAINLESS STEEL MEASURING PITCHER WITH MARKINGS,</t>
    </r>
    <r>
      <rPr>
        <sz val="7"/>
        <color rgb="FFFF0000"/>
        <rFont val="Arial"/>
      </rPr>
      <t xml:space="preserve"> APPROVED OR EQUAL/EQUIVALENT</t>
    </r>
  </si>
  <si>
    <t>METAL SCRAPER</t>
  </si>
  <si>
    <r>
      <rPr>
        <sz val="7"/>
        <color rgb="FF000000"/>
        <rFont val="Arial"/>
      </rPr>
      <t>STAINLESS STEEL BENCH SCRAPER,</t>
    </r>
    <r>
      <rPr>
        <sz val="7"/>
        <color rgb="FFFF0000"/>
        <rFont val="Arial"/>
      </rPr>
      <t xml:space="preserve"> APPROVED OR EQUAL/EQUIVALENT</t>
    </r>
  </si>
  <si>
    <t>METAL SPATULA, LONG</t>
  </si>
  <si>
    <r>
      <rPr>
        <sz val="7"/>
        <color rgb="FF000000"/>
        <rFont val="Arial"/>
      </rPr>
      <t xml:space="preserve">LONG STAINLESS STEEL TURNER WITH HEAT RESISTANT HANDLE, </t>
    </r>
    <r>
      <rPr>
        <sz val="7"/>
        <color rgb="FFFF0000"/>
        <rFont val="Arial"/>
      </rPr>
      <t>APPROVED OR EQUAL/EQUIVALENT</t>
    </r>
  </si>
  <si>
    <t>METAL SPATULA, SMALL</t>
  </si>
  <si>
    <r>
      <rPr>
        <sz val="7"/>
        <color rgb="FF000000"/>
        <rFont val="Arial"/>
      </rPr>
      <t>SHORT STAINLESS STEEL SPATULA,</t>
    </r>
    <r>
      <rPr>
        <sz val="7"/>
        <color rgb="FFFF0000"/>
        <rFont val="Arial"/>
      </rPr>
      <t xml:space="preserve"> APPROVED OR EQUAL/EQUIVALENT</t>
    </r>
  </si>
  <si>
    <t>MILK THERMOMETER</t>
  </si>
  <si>
    <r>
      <rPr>
        <sz val="7"/>
        <color rgb="FF000000"/>
        <rFont val="Arial"/>
      </rPr>
      <t xml:space="preserve">DIAL THERMOMETER WITH CLIP, 0–220°F RANGE, </t>
    </r>
    <r>
      <rPr>
        <sz val="7"/>
        <color rgb="FFFF0000"/>
        <rFont val="Arial"/>
      </rPr>
      <t>APPROVED OR EQUAL/EQUIVALENT</t>
    </r>
  </si>
  <si>
    <t>MUFFIN PAN – 24 CUP</t>
  </si>
  <si>
    <r>
      <rPr>
        <sz val="7"/>
        <color rgb="FF000000"/>
        <rFont val="Arial"/>
      </rPr>
      <t xml:space="preserve">COMMERCIAL ALUMINUM MUFFIN PAN, 24 CUP CAPACITY, </t>
    </r>
    <r>
      <rPr>
        <sz val="7"/>
        <color rgb="FFFF0000"/>
        <rFont val="Arial"/>
      </rPr>
      <t>APPROVED OR EQUAL/EQUIVALENT</t>
    </r>
  </si>
  <si>
    <t>OVEN THERMOMETER</t>
  </si>
  <si>
    <r>
      <rPr>
        <sz val="7"/>
        <color rgb="FF000000"/>
        <rFont val="Arial"/>
      </rPr>
      <t xml:space="preserve">STAINLESS STEEL OVEN THERMOMETER, 100–600°F, </t>
    </r>
    <r>
      <rPr>
        <sz val="7"/>
        <color rgb="FFFF0000"/>
        <rFont val="Arial"/>
      </rPr>
      <t>APPROVED OR EQUAL/EQUIVALENT</t>
    </r>
  </si>
  <si>
    <t>PARING KNIFE</t>
  </si>
  <si>
    <r>
      <rPr>
        <sz val="7"/>
        <color rgb="FF000000"/>
        <rFont val="Arial"/>
      </rPr>
      <t xml:space="preserve">3–4 IN STAINLESS STEEL BLADE, </t>
    </r>
    <r>
      <rPr>
        <sz val="7"/>
        <color rgb="FFFF0000"/>
        <rFont val="Arial"/>
      </rPr>
      <t>APPROVED OR EQUAL/EQUIVALENT</t>
    </r>
  </si>
  <si>
    <t>PIZZA CUTTER – 4 IN</t>
  </si>
  <si>
    <r>
      <rPr>
        <sz val="7"/>
        <color rgb="FF000000"/>
        <rFont val="Arial"/>
      </rPr>
      <t xml:space="preserve">4 IN STAINLESS STEEL PIZZA WHEEL WITH ERGONOMIC HANDLE, </t>
    </r>
    <r>
      <rPr>
        <sz val="7"/>
        <color rgb="FFFF0000"/>
        <rFont val="Arial"/>
      </rPr>
      <t>APPROVED OR EQUAL/EQUIVALENT</t>
    </r>
  </si>
  <si>
    <t>REFRIGERATOR/FREEZER THERMOMETER</t>
  </si>
  <si>
    <r>
      <rPr>
        <sz val="7"/>
        <color rgb="FF000000"/>
        <rFont val="Arial"/>
      </rPr>
      <t xml:space="preserve">NSF THERMOMETER, -20°F TO 80°F RANGE, </t>
    </r>
    <r>
      <rPr>
        <sz val="7"/>
        <color rgb="FFFF0000"/>
        <rFont val="Arial"/>
      </rPr>
      <t>APPROVED OR EQUAL/EQUIVALENT</t>
    </r>
  </si>
  <si>
    <t>RUBBER SCRAPER</t>
  </si>
  <si>
    <r>
      <rPr>
        <sz val="7"/>
        <color rgb="FF000000"/>
        <rFont val="Arial"/>
      </rPr>
      <t xml:space="preserve">HEAT RESISTANT RUBBER BLADE, DISHWASHER SAFE, </t>
    </r>
    <r>
      <rPr>
        <sz val="7"/>
        <color rgb="FFFF0000"/>
        <rFont val="Arial"/>
      </rPr>
      <t>APPROVED OR EQUAL/EQUIVALENT</t>
    </r>
  </si>
  <si>
    <t>SALAD BAR BOWL 2 QT ROUND</t>
  </si>
  <si>
    <r>
      <rPr>
        <sz val="7"/>
        <color rgb="FF000000"/>
        <rFont val="Arial"/>
      </rPr>
      <t xml:space="preserve">2 QUART ROUND BOWL, MELAMINE OR POLYCARBONATE, NSF CERTIFIED, COMMERCIAL DISHWASHER SAFE, SUITABLE FOR COLD FOOD SERVICE IN K-12 SALAD BARS, </t>
    </r>
    <r>
      <rPr>
        <sz val="7"/>
        <color rgb="FFFF0000"/>
        <rFont val="Arial"/>
      </rPr>
      <t>APPROVED OR EQUAL/EQUIVALENT</t>
    </r>
  </si>
  <si>
    <t>SALAD BAR BOWL 4 QT ROUND</t>
  </si>
  <si>
    <r>
      <rPr>
        <sz val="7"/>
        <color rgb="FF000000"/>
        <rFont val="Arial"/>
      </rPr>
      <t xml:space="preserve">4 QUART ROUND BOWL, MELAMINE OR POLYCARBONATE, NSF CERTIFIED, COMMERCIAL DISHWASHER SAFE, SUITABLE FOR COLD FOOD SERVICE IN K-12 SALAD BARS, </t>
    </r>
    <r>
      <rPr>
        <sz val="7"/>
        <color rgb="FFFF0000"/>
        <rFont val="Arial"/>
      </rPr>
      <t>APPROVED OR EQUAL/EQUIVALENT</t>
    </r>
  </si>
  <si>
    <t>SALAD BAR COLD FOOD PAN 1/2 SIZE 12 X 10 X 2.5</t>
  </si>
  <si>
    <r>
      <rPr>
        <sz val="7"/>
        <color rgb="FF000000"/>
        <rFont val="Arial"/>
      </rPr>
      <t xml:space="preserve">POLYCARBONATE, COLD FOOD PAN, 1/2 SIZE (12 X 10 IN), 2.5 IN DEPTH, NSF CERTIFIED, DISHWASHER SAFE, </t>
    </r>
    <r>
      <rPr>
        <sz val="7"/>
        <color rgb="FFFF0000"/>
        <rFont val="Arial"/>
      </rPr>
      <t>APPROVED OR EQUAL/EQUIVALENT</t>
    </r>
  </si>
  <si>
    <t>SALAD BAR COLD FOOD PAN 1/2 SIZE LONG, BLACK</t>
  </si>
  <si>
    <r>
      <rPr>
        <sz val="7"/>
        <color rgb="FF000000"/>
        <rFont val="Arial"/>
      </rPr>
      <t xml:space="preserve">2" DEEP 1/2 SIZE LONG, </t>
    </r>
    <r>
      <rPr>
        <b/>
        <sz val="7"/>
        <color rgb="FF000000"/>
        <rFont val="Arial"/>
      </rPr>
      <t>BLACK</t>
    </r>
    <r>
      <rPr>
        <sz val="7"/>
        <color rgb="FF000000"/>
        <rFont val="Arial"/>
      </rPr>
      <t xml:space="preserve"> 1/2 SIZE (12 X 10 IN), 2.5 IN DEPTH, NSF CERTIFIED, DISHWASHER SAFE, .</t>
    </r>
    <r>
      <rPr>
        <sz val="7"/>
        <color rgb="FFFF0000"/>
        <rFont val="Arial"/>
      </rPr>
      <t xml:space="preserve"> APPROVED OR EQUAL/EQUIVALENT</t>
    </r>
  </si>
  <si>
    <t>SALAD BAR COLD FOOD PAN 1/2 SIZE 12 X 10 X 4</t>
  </si>
  <si>
    <r>
      <rPr>
        <sz val="7"/>
        <color rgb="FF000000"/>
        <rFont val="Arial"/>
      </rPr>
      <t>POLYCARBONATE, COLD FOOD PAN, 1/2 SIZE (12 X 10 IN), 4 IN DEPTH, NSF CERTIFIED, DISHWASHER SAFE,</t>
    </r>
    <r>
      <rPr>
        <sz val="7"/>
        <color rgb="FFFF0000"/>
        <rFont val="Arial"/>
      </rPr>
      <t xml:space="preserve"> APPROVED OR EQUAL/EQUIVALENT</t>
    </r>
  </si>
  <si>
    <r>
      <rPr>
        <sz val="7"/>
        <color rgb="FF000000"/>
        <rFont val="Arial"/>
      </rPr>
      <t xml:space="preserve">4" DEEP 1/2 SIZE LONG, </t>
    </r>
    <r>
      <rPr>
        <b/>
        <sz val="7"/>
        <color rgb="FF000000"/>
        <rFont val="Arial"/>
      </rPr>
      <t>BLACK</t>
    </r>
    <r>
      <rPr>
        <sz val="7"/>
        <color rgb="FF000000"/>
        <rFont val="Arial"/>
      </rPr>
      <t xml:space="preserve"> 1/2 SIZE (12 X 10 IN), 4 IN DEPTH, NSF CERTIFIED, DISHWASHER SAFE, </t>
    </r>
    <r>
      <rPr>
        <sz val="7"/>
        <color rgb="FFFF0000"/>
        <rFont val="Arial"/>
      </rPr>
      <t>APPROVED OR EQUAL/EQUIVALENT</t>
    </r>
  </si>
  <si>
    <t>SALAD BAR COLD FOOD PAN 1/2 SIZE 12 X 10 X 6</t>
  </si>
  <si>
    <r>
      <rPr>
        <sz val="7"/>
        <color rgb="FF000000"/>
        <rFont val="Arial"/>
      </rPr>
      <t xml:space="preserve">POLYCARBONATE, COLD FOOD PAN, 1/2 SIZE (12 X 10 IN), 6 IN DEPTH, NSF CERTIFIED, DISHWASHER SAFE, </t>
    </r>
    <r>
      <rPr>
        <sz val="7"/>
        <color rgb="FFFF0000"/>
        <rFont val="Arial"/>
      </rPr>
      <t>APPROVED OR EQUAL/EQUIVALENT</t>
    </r>
  </si>
  <si>
    <t>SALAD BAR COLD FOOD PAN 1/3 SIZE 12 X 6.67 X 2.5</t>
  </si>
  <si>
    <r>
      <rPr>
        <sz val="7"/>
        <color rgb="FF000000"/>
        <rFont val="Arial"/>
      </rPr>
      <t>POLYCARBONATE, COLD FOOD PAN, 1/3 SIZE (12 X 6⅔ IN), 2.5 IN DEPTH, NSF CERTIFIED, DISHWASHER SAFE,</t>
    </r>
    <r>
      <rPr>
        <sz val="7"/>
        <color rgb="FFFF0000"/>
        <rFont val="Arial"/>
      </rPr>
      <t xml:space="preserve"> APPROVED OR EQUAL/EQUIVALENT</t>
    </r>
  </si>
  <si>
    <t>SALAD BAR COLD FOOD PAN 1/3 SIZE 12 X 6.67 X 4</t>
  </si>
  <si>
    <r>
      <rPr>
        <sz val="7"/>
        <color rgb="FF000000"/>
        <rFont val="Arial"/>
      </rPr>
      <t>POLYCARBONATE , COLD FOOD PAN, 1/3 SIZE (12 X 6⅔ IN), 4 IN DEPTH, NSF CERTIFIED, DISHWASHER SAFE,</t>
    </r>
    <r>
      <rPr>
        <sz val="7"/>
        <color rgb="FFFF0000"/>
        <rFont val="Arial"/>
      </rPr>
      <t xml:space="preserve"> APPROVED OR EQUAL/EQUIVALENT</t>
    </r>
  </si>
  <si>
    <t>SALAD BAR COLD FOOD PAN 1/3 SIZE, BLACK</t>
  </si>
  <si>
    <r>
      <rPr>
        <sz val="7"/>
        <color rgb="FF000000"/>
        <rFont val="Arial"/>
      </rPr>
      <t xml:space="preserve">4" DEEP 1/3 SIZE , </t>
    </r>
    <r>
      <rPr>
        <b/>
        <sz val="7"/>
        <color rgb="FF000000"/>
        <rFont val="Arial"/>
      </rPr>
      <t>BLACK</t>
    </r>
    <r>
      <rPr>
        <sz val="7"/>
        <color rgb="FF000000"/>
        <rFont val="Arial"/>
      </rPr>
      <t xml:space="preserve"> 1/3 SIZE (12 X 6⅔ IN), 4 IN DEPTH, NSF CERTIFIED, DISHWASHER SAFE, . </t>
    </r>
    <r>
      <rPr>
        <sz val="7"/>
        <color rgb="FFFF0000"/>
        <rFont val="Arial"/>
      </rPr>
      <t>APPROVED OR EQUAL/EQUIVALENT</t>
    </r>
  </si>
  <si>
    <t>SALAD BAR COLD FOOD PAN 1/3 SIZE 12 X 6.67 X 6</t>
  </si>
  <si>
    <r>
      <rPr>
        <sz val="7"/>
        <color rgb="FF000000"/>
        <rFont val="Arial"/>
      </rPr>
      <t xml:space="preserve">POLYCARBONATE , COLD FOOD PAN, 1/3 SIZE (12 X 6⅔ IN), 6 IN DEPTH, NSF CERTIFIED, DISHWASHER SAFE, </t>
    </r>
    <r>
      <rPr>
        <sz val="7"/>
        <color rgb="FFFF0000"/>
        <rFont val="Arial"/>
      </rPr>
      <t>APPROVED OR EQUAL/EQUIVALENT</t>
    </r>
  </si>
  <si>
    <t>SALAD BAR COLD FOOD PAN 1/6 SIZE 12 X 6.5 X 2.5</t>
  </si>
  <si>
    <r>
      <rPr>
        <sz val="7"/>
        <color rgb="FF000000"/>
        <rFont val="Arial"/>
      </rPr>
      <t xml:space="preserve">POLYCARBONATE, COLD FOOD PAN, 1/6 SIZE (12 X 6.5 IN), 2.5 IN DEPTH, NSF CERTIFIED, DISHWASHER SAFE, </t>
    </r>
    <r>
      <rPr>
        <sz val="7"/>
        <color rgb="FFFF0000"/>
        <rFont val="Arial"/>
      </rPr>
      <t>APPROVED OR EQUAL/EQUIVALENT</t>
    </r>
  </si>
  <si>
    <t>SALAD BAR COLD FOOD PAN 1/6 SIZE 12 X 6.5 X 4</t>
  </si>
  <si>
    <r>
      <rPr>
        <sz val="7"/>
        <color rgb="FF000000"/>
        <rFont val="Arial"/>
      </rPr>
      <t xml:space="preserve">POLYCARBONATE, COLD FOOD PAN, 1/6 SIZE (12 X 6.5 IN), 4 IN DEPTH, NSF CERTIFIED, DISHWASHER SAFE, </t>
    </r>
    <r>
      <rPr>
        <sz val="7"/>
        <color rgb="FFFF0000"/>
        <rFont val="Arial"/>
      </rPr>
      <t>APPROVED OR EQUAL/EQUIVALENT</t>
    </r>
  </si>
  <si>
    <t>SALAD BAR COLD FOOD PAN 1/6 SIZE 12 X 6.5 X 6</t>
  </si>
  <si>
    <r>
      <rPr>
        <sz val="7"/>
        <color rgb="FF000000"/>
        <rFont val="Arial"/>
      </rPr>
      <t xml:space="preserve">POLYCARBONATE, COLD FOOD PAN, 1/6 SIZE (12 X 6.5 IN), 6 IN DEPTH, NSF CERTIFIED, DISHWASHER SAFE, </t>
    </r>
    <r>
      <rPr>
        <sz val="7"/>
        <color rgb="FFFF0000"/>
        <rFont val="Arial"/>
      </rPr>
      <t>APPROVED OR EQUAL/EQUIVALENT</t>
    </r>
  </si>
  <si>
    <t>SALAD BAR COLD FOOD PAN 1/9 SIZE 12 X 4 X 2.5</t>
  </si>
  <si>
    <r>
      <rPr>
        <sz val="7"/>
        <color rgb="FF000000"/>
        <rFont val="Arial"/>
      </rPr>
      <t xml:space="preserve">POLYCARBONATE, COLD FOOD PAN, 1/9 SIZE (12 X 4 IN), 2.5 IN DEPTH, NSF CERTIFIED, DISHWASHER SAFE, </t>
    </r>
    <r>
      <rPr>
        <sz val="7"/>
        <color rgb="FFFF0000"/>
        <rFont val="Arial"/>
      </rPr>
      <t>APPROVED OR EQUAL/EQUIVALENT</t>
    </r>
  </si>
  <si>
    <t>SALAD BAR COLD FOOD PAN 1/9 SIZE 12 X 4 X 4</t>
  </si>
  <si>
    <r>
      <rPr>
        <sz val="7"/>
        <color rgb="FF000000"/>
        <rFont val="Arial"/>
      </rPr>
      <t xml:space="preserve">POLYCARBONATE, COLD FOOD PAN, 1/9 SIZE (12 X 4 IN), 4 IN DEPTH, NSF CERTIFIED, DISHWASHER SAFE, </t>
    </r>
    <r>
      <rPr>
        <sz val="7"/>
        <color rgb="FFFF0000"/>
        <rFont val="Arial"/>
      </rPr>
      <t>APPROVED OR EQUAL/EQUIVALENT</t>
    </r>
  </si>
  <si>
    <t>SALAD BAR COLD FOOD PAN 1/9 SIZE 12 X 4 X 6</t>
  </si>
  <si>
    <r>
      <rPr>
        <sz val="7"/>
        <color rgb="FF000000"/>
        <rFont val="Arial"/>
      </rPr>
      <t xml:space="preserve">POLYCARBONATE, COLD FOOD PAN, 1/9 SIZE (12 X 4 IN), 6 IN DEPTH, NSF CERTIFIED, DISHWASHER SAFE, </t>
    </r>
    <r>
      <rPr>
        <sz val="7"/>
        <color rgb="FFFF0000"/>
        <rFont val="Arial"/>
      </rPr>
      <t>APPROVED OR EQUAL/EQUIVALENT</t>
    </r>
  </si>
  <si>
    <t>SALAD BAR COLD FOOD PAN FULL SIZE 12 X 20 X 2.5</t>
  </si>
  <si>
    <r>
      <rPr>
        <sz val="7"/>
        <color rgb="FF000000"/>
        <rFont val="Arial"/>
      </rPr>
      <t xml:space="preserve">POLYCARBONATE, COLD FOOD PAN, FULL SIZE (12 X 20 IN), 2.5 IN DEPTH, NSF CERTIFIED, DISHWASHER SAFE, </t>
    </r>
    <r>
      <rPr>
        <sz val="7"/>
        <color rgb="FFFF0000"/>
        <rFont val="Arial"/>
      </rPr>
      <t>APPROVED OR EQUAL/EQUIVALENT</t>
    </r>
  </si>
  <si>
    <t>SALAD BAR COLD FOOD PAN FULL SIZE 12 X 20 X 4</t>
  </si>
  <si>
    <r>
      <rPr>
        <sz val="7"/>
        <color rgb="FF000000"/>
        <rFont val="Arial"/>
      </rPr>
      <t xml:space="preserve">POLYCARBONATE, COLD FOOD PAN, FULL SIZE (12 X 20 IN), 4 IN DEPTH, NSF CERTIFIED, DISHWASHER SAFE, </t>
    </r>
    <r>
      <rPr>
        <sz val="7"/>
        <color rgb="FFFF0000"/>
        <rFont val="Arial"/>
      </rPr>
      <t>APPROVED OR EQUAL/EQUIVALENT</t>
    </r>
  </si>
  <si>
    <t>SALAD BAR COLD FOOD PAN FULL SIZE 12 X 20 X 4, BLACK</t>
  </si>
  <si>
    <r>
      <rPr>
        <sz val="7"/>
        <color rgb="FF000000"/>
        <rFont val="Arial"/>
      </rPr>
      <t xml:space="preserve">POLYCARBONATE, </t>
    </r>
    <r>
      <rPr>
        <b/>
        <sz val="7"/>
        <color rgb="FF000000"/>
        <rFont val="Arial"/>
      </rPr>
      <t xml:space="preserve">BLACK </t>
    </r>
    <r>
      <rPr>
        <sz val="7"/>
        <color rgb="FF000000"/>
        <rFont val="Arial"/>
      </rPr>
      <t xml:space="preserve">COLD FOOD PAN, FULL SIZE (12 X 20 IN), 4 IN DEPTH, NSF CERTIFIED, DISHWASHER SAFE, </t>
    </r>
    <r>
      <rPr>
        <sz val="7"/>
        <color rgb="FFFF0000"/>
        <rFont val="Arial"/>
      </rPr>
      <t>APPROVED OR EQUAL/EQUIVALENT</t>
    </r>
  </si>
  <si>
    <t>SALAD BAR COLD FOOD PAN FULL SIZE 12 X 20 X 6</t>
  </si>
  <si>
    <r>
      <rPr>
        <sz val="7"/>
        <color rgb="FF000000"/>
        <rFont val="Arial"/>
      </rPr>
      <t>POLYCARBONATE, COLD FOOD PAN, FULL SIZE (12 X 20 IN), 6 IN DEPTH, NSF CERTIFIED, DISHWASHER SAFE,</t>
    </r>
    <r>
      <rPr>
        <sz val="7"/>
        <color rgb="FFFF0000"/>
        <rFont val="Arial"/>
      </rPr>
      <t xml:space="preserve"> APPROVED OR EQUAL/EQUIVALENT</t>
    </r>
  </si>
  <si>
    <t>SALAD BAR COLD FOOD PAN LID, FULL</t>
  </si>
  <si>
    <r>
      <rPr>
        <sz val="7"/>
        <color rgb="FF000000"/>
        <rFont val="Arial"/>
      </rPr>
      <t xml:space="preserve">LID FOR FULL-SIZE (12" X 20") COLD FOOD PAN; CLEAR POLYCARBONATE OR FOOD-GRADE PLASTIC; NSF; BREAK-RESISTANT; DISHWASHER SAFE; FITS STANDARD SALAD BAR/STEAM TABLE PANS. </t>
    </r>
    <r>
      <rPr>
        <sz val="7"/>
        <color rgb="FFFF0000"/>
        <rFont val="Arial"/>
      </rPr>
      <t>APPROVED OR EQUAL/EQUIVALENT</t>
    </r>
  </si>
  <si>
    <t>SALAD BAR COLD FOOD PAN LID, 1/2 SIZE</t>
  </si>
  <si>
    <r>
      <rPr>
        <sz val="7"/>
        <color rgb="FF000000"/>
        <rFont val="Arial"/>
      </rPr>
      <t xml:space="preserve">LID FOR 1/2-SIZE (12" X 10") COLD FOOD PAN; CLEAR POLYCARBONATE OR FOOD-GRADE PLASTIC; NSF; DURABLE; DISHWASHER SAFE; FITS STANDARD COMMERCIAL PANS. </t>
    </r>
    <r>
      <rPr>
        <sz val="7"/>
        <color rgb="FFFF0000"/>
        <rFont val="Arial"/>
      </rPr>
      <t>APPROVED OR EQUAL/EQUIVALENT</t>
    </r>
  </si>
  <si>
    <t>SALAD BAR COLD FOOD PAN LID, 1/2 SIZE LONG</t>
  </si>
  <si>
    <r>
      <rPr>
        <sz val="7"/>
        <color rgb="FF000000"/>
        <rFont val="Arial"/>
      </rPr>
      <t xml:space="preserve">LID FOR LONG 1/2-SIZE COLD FOOD PAN (~4" X 20"); CLEAR POLYCARBONATE OR FOOD-GRADE PLASTIC; NSF; BREAK-RESISTANT; DISHWASHER SAFE; SALAD BAR COMPATIBLE. </t>
    </r>
    <r>
      <rPr>
        <sz val="7"/>
        <color rgb="FFFF0000"/>
        <rFont val="Arial"/>
      </rPr>
      <t>APPROVED OR EQUAL/EQUIVALENT</t>
    </r>
  </si>
  <si>
    <t>SALAD BAR COLD FOOD PAN LID, 1/3 SIZ LONG</t>
  </si>
  <si>
    <r>
      <rPr>
        <sz val="7"/>
        <color rgb="FF000000"/>
        <rFont val="Arial"/>
      </rPr>
      <t xml:space="preserve">LID FOR LONG 1/3-SIZE COLD FOOD PAN (~4" X 12"); CLEAR POLYCARBONATE OR FOOD-GRADE PLASTIC; NSF APPROVED; DURABLE; DISHWASHER SAFE; SALAD BAR COMPATIBLE. </t>
    </r>
    <r>
      <rPr>
        <sz val="7"/>
        <color rgb="FFFF0000"/>
        <rFont val="Arial"/>
      </rPr>
      <t>APPROVED OR EQUAL/EQUIVALENT</t>
    </r>
  </si>
  <si>
    <t>SALAD BAR INSERT BOWL 1.5 QT</t>
  </si>
  <si>
    <r>
      <rPr>
        <sz val="7"/>
        <color rgb="FF000000"/>
        <rFont val="Arial"/>
      </rPr>
      <t xml:space="preserve">1.5 QUART ROUND INSERT BOWL, MELAMINE OR POLYCARBONATE, NSF CERTIFIED, DESIGNED FOR COMMERCIAL SALAD BAR INSERTS, </t>
    </r>
    <r>
      <rPr>
        <sz val="7"/>
        <color rgb="FFFF0000"/>
        <rFont val="Arial"/>
      </rPr>
      <t>APPROVED OR EQUAL/EQUIVALENT</t>
    </r>
  </si>
  <si>
    <t>SALAD BAR INSERT BOWL 3 QT</t>
  </si>
  <si>
    <r>
      <rPr>
        <sz val="7"/>
        <color rgb="FF000000"/>
        <rFont val="Arial"/>
      </rPr>
      <t xml:space="preserve">3 QUART ROUND INSERT BOWL, MELAMINE OR POLYCARBONATE, NSF CERTIFIED, DESIGNED FOR COMMERCIAL SALAD BAR INSERTS, </t>
    </r>
    <r>
      <rPr>
        <sz val="7"/>
        <color rgb="FFFF0000"/>
        <rFont val="Arial"/>
      </rPr>
      <t>APPROVED OR EQUAL/EQUIVALENT</t>
    </r>
  </si>
  <si>
    <t>SALAD BAR LADLE PLASTIC</t>
  </si>
  <si>
    <r>
      <rPr>
        <sz val="7"/>
        <color rgb="FF000000"/>
        <rFont val="Arial"/>
      </rPr>
      <t xml:space="preserve">PLASTIC LADLE, COLOR CODED, 1–2 OZ CAPACITY, </t>
    </r>
    <r>
      <rPr>
        <sz val="7"/>
        <color rgb="FFFF0000"/>
        <rFont val="Arial"/>
      </rPr>
      <t>APPROVED OR EQUAL/EQUIVALENT</t>
    </r>
  </si>
  <si>
    <t>SCOOP #6</t>
  </si>
  <si>
    <r>
      <rPr>
        <sz val="7"/>
        <color rgb="FF000000"/>
        <rFont val="Arial"/>
      </rPr>
      <t xml:space="preserve">STAINLESS STEEL DISHER SCOOP SIZE #6, </t>
    </r>
    <r>
      <rPr>
        <sz val="7"/>
        <color rgb="FFFF0000"/>
        <rFont val="Arial"/>
      </rPr>
      <t>APPROVED OR EQUAL/EQUIVALENT</t>
    </r>
  </si>
  <si>
    <t>SCOOP #8</t>
  </si>
  <si>
    <r>
      <rPr>
        <sz val="7"/>
        <color rgb="FF000000"/>
        <rFont val="Arial"/>
      </rPr>
      <t xml:space="preserve">STAINLESS STEEL DISHER SCOOP SIZE #8, </t>
    </r>
    <r>
      <rPr>
        <sz val="7"/>
        <color rgb="FFFF0000"/>
        <rFont val="Arial"/>
      </rPr>
      <t>APPROVED OR EQUAL/EQUIVALENT</t>
    </r>
  </si>
  <si>
    <t>SCOOP #12</t>
  </si>
  <si>
    <r>
      <rPr>
        <sz val="7"/>
        <color rgb="FF000000"/>
        <rFont val="Arial"/>
      </rPr>
      <t xml:space="preserve">STAINLESS STEEL DISHER SCOOP SIZE #12, </t>
    </r>
    <r>
      <rPr>
        <sz val="7"/>
        <color rgb="FFFF0000"/>
        <rFont val="Arial"/>
      </rPr>
      <t>APPROVED OR EQUAL/EQUIVALENT</t>
    </r>
  </si>
  <si>
    <t>SCOOP #16</t>
  </si>
  <si>
    <r>
      <rPr>
        <sz val="7"/>
        <color rgb="FF000000"/>
        <rFont val="Arial"/>
      </rPr>
      <t>STAINLESS STEEL DISHER SCOOP SIZE #16,</t>
    </r>
    <r>
      <rPr>
        <sz val="7"/>
        <color rgb="FFFF0000"/>
        <rFont val="Arial"/>
      </rPr>
      <t xml:space="preserve"> APPROVED OR EQUAL/EQUIVALENT</t>
    </r>
  </si>
  <si>
    <t>SCOOP #20</t>
  </si>
  <si>
    <r>
      <rPr>
        <sz val="7"/>
        <color rgb="FF000000"/>
        <rFont val="Arial"/>
      </rPr>
      <t xml:space="preserve">STAINLESS STEEL DISHER SCOOP SIZE #20, </t>
    </r>
    <r>
      <rPr>
        <sz val="7"/>
        <color rgb="FFFF0000"/>
        <rFont val="Arial"/>
      </rPr>
      <t>APPROVED OR EQUAL/EQUIVALENT</t>
    </r>
  </si>
  <si>
    <t>SCOOP #24</t>
  </si>
  <si>
    <r>
      <rPr>
        <sz val="7"/>
        <color rgb="FF000000"/>
        <rFont val="Arial"/>
      </rPr>
      <t xml:space="preserve">STAINLESS STEEL DISHER SCOOP SIZE #24, </t>
    </r>
    <r>
      <rPr>
        <sz val="7"/>
        <color rgb="FFFF0000"/>
        <rFont val="Arial"/>
      </rPr>
      <t>APPROVED OR EQUAL/EQUIVALENT</t>
    </r>
  </si>
  <si>
    <t>SCOOP #30 (1 OZ)</t>
  </si>
  <si>
    <r>
      <rPr>
        <sz val="7"/>
        <color rgb="FF000000"/>
        <rFont val="Arial"/>
      </rPr>
      <t xml:space="preserve">STAINLESS STEEL DISHER SCOOP SIZE #30, </t>
    </r>
    <r>
      <rPr>
        <sz val="7"/>
        <color rgb="FFFF0000"/>
        <rFont val="Arial"/>
      </rPr>
      <t>APPROVED OR EQUAL/EQUIVALENT</t>
    </r>
  </si>
  <si>
    <t>SCOOP #40</t>
  </si>
  <si>
    <r>
      <rPr>
        <sz val="7"/>
        <color rgb="FF000000"/>
        <rFont val="Arial"/>
      </rPr>
      <t xml:space="preserve">STAINLESS STEEL DISHER SCOOP SIZE #40, </t>
    </r>
    <r>
      <rPr>
        <sz val="7"/>
        <color rgb="FFFF0000"/>
        <rFont val="Arial"/>
      </rPr>
      <t>APPROVED OR EQUAL/EQUIVALENT</t>
    </r>
  </si>
  <si>
    <t>SCOOP #70</t>
  </si>
  <si>
    <r>
      <rPr>
        <sz val="7"/>
        <color rgb="FF000000"/>
        <rFont val="Arial"/>
      </rPr>
      <t xml:space="preserve">STAINLESS STEEL DISHER SCOOP SIZE #70, </t>
    </r>
    <r>
      <rPr>
        <sz val="7"/>
        <color rgb="FFFF0000"/>
        <rFont val="Arial"/>
      </rPr>
      <t>APPROVED OR EQUAL/EQUIVALENT</t>
    </r>
  </si>
  <si>
    <t>SCOOP, 12 OZ PLASTIC</t>
  </si>
  <si>
    <r>
      <rPr>
        <sz val="7"/>
        <color rgb="FF000000"/>
        <rFont val="Arial"/>
      </rPr>
      <t xml:space="preserve">HEAVY DUTY POLYPROPYLENE SCOOP, </t>
    </r>
    <r>
      <rPr>
        <sz val="7"/>
        <color rgb="FFFF0000"/>
        <rFont val="Arial"/>
      </rPr>
      <t>APPROVED OR EQUAL/EQUIVALENT</t>
    </r>
  </si>
  <si>
    <t>SERVING SPOON SLOTTED</t>
  </si>
  <si>
    <r>
      <rPr>
        <sz val="7"/>
        <color rgb="FF000000"/>
        <rFont val="Arial"/>
      </rPr>
      <t xml:space="preserve">STAINLESS STEEL SERVING SPOON WITH SLOTS, </t>
    </r>
    <r>
      <rPr>
        <sz val="7"/>
        <color rgb="FFFF0000"/>
        <rFont val="Arial"/>
      </rPr>
      <t>APPROVED OR EQUAL/EQUIVALENT</t>
    </r>
  </si>
  <si>
    <t>SERVING SPOON SOLID</t>
  </si>
  <si>
    <r>
      <rPr>
        <sz val="7"/>
        <color rgb="FF000000"/>
        <rFont val="Arial"/>
      </rPr>
      <t>STAINLESS STEEL SERVING SPOON,</t>
    </r>
    <r>
      <rPr>
        <sz val="7"/>
        <color rgb="FFFF0000"/>
        <rFont val="Arial"/>
      </rPr>
      <t xml:space="preserve"> APPROVED OR EQUAL/EQUIVALENT</t>
    </r>
  </si>
  <si>
    <t>SHEET PAN – 1/2 SIZE</t>
  </si>
  <si>
    <r>
      <rPr>
        <sz val="7"/>
        <color rgb="FF000000"/>
        <rFont val="Arial"/>
      </rPr>
      <t xml:space="preserve">18 X 13 IN ALUMINUM SHEET PAN, COMMERCIAL GRADE, </t>
    </r>
    <r>
      <rPr>
        <sz val="7"/>
        <color rgb="FFFF0000"/>
        <rFont val="Arial"/>
      </rPr>
      <t>APPROVED OR EQUAL/EQUIVALENT</t>
    </r>
  </si>
  <si>
    <t>SHEET PAN – FULL SIZE</t>
  </si>
  <si>
    <r>
      <rPr>
        <sz val="7"/>
        <color rgb="FF000000"/>
        <rFont val="Arial"/>
      </rPr>
      <t xml:space="preserve">26 X 18 IN ALUMINUM SHEET PAN, COMMERCIAL GRADE, </t>
    </r>
    <r>
      <rPr>
        <sz val="7"/>
        <color rgb="FFFF0000"/>
        <rFont val="Arial"/>
      </rPr>
      <t>APPROVED OR EQUAL/EQUIVALENT</t>
    </r>
  </si>
  <si>
    <t>SPATULA, SILICONE SCRAPER 16 IN</t>
  </si>
  <si>
    <r>
      <rPr>
        <sz val="7"/>
        <color rgb="FF000000"/>
        <rFont val="Arial"/>
      </rPr>
      <t>HEAT RESISTANT SILICONE SCRAPER RATED TO 500°F,</t>
    </r>
    <r>
      <rPr>
        <sz val="7"/>
        <color rgb="FFFF0000"/>
        <rFont val="Arial"/>
      </rPr>
      <t xml:space="preserve">APPROVED OR EQUAL/EQUIVALENT </t>
    </r>
  </si>
  <si>
    <t>SPOODLE 2 OZ SLOTTED</t>
  </si>
  <si>
    <r>
      <rPr>
        <sz val="7"/>
        <color rgb="FF000000"/>
        <rFont val="Arial"/>
      </rPr>
      <t xml:space="preserve">STAINLESS STEEL PORTION SPOODLE, </t>
    </r>
    <r>
      <rPr>
        <sz val="7"/>
        <color rgb="FFFF0000"/>
        <rFont val="Arial"/>
      </rPr>
      <t>APPROVED OR EQUAL/EQUIVALENT</t>
    </r>
  </si>
  <si>
    <t>SPOODLE 2 OZ SOLID</t>
  </si>
  <si>
    <r>
      <rPr>
        <sz val="7"/>
        <color rgb="FF000000"/>
        <rFont val="Arial"/>
      </rPr>
      <t xml:space="preserve">STAINLESS STEEL PORTION SPOODLE, </t>
    </r>
    <r>
      <rPr>
        <sz val="7"/>
        <color rgb="FFFF0000"/>
        <rFont val="Arial"/>
      </rPr>
      <t>APPROVED OR EQUAL/EQUIVALENT</t>
    </r>
  </si>
  <si>
    <t>SPOODLE 3 OZ SOLID</t>
  </si>
  <si>
    <r>
      <rPr>
        <sz val="7"/>
        <color rgb="FF000000"/>
        <rFont val="Arial"/>
      </rPr>
      <t xml:space="preserve">STAINLESS STEEL PORTION SPOODLE, </t>
    </r>
    <r>
      <rPr>
        <sz val="7"/>
        <color rgb="FFFF0000"/>
        <rFont val="Arial"/>
      </rPr>
      <t>APPROVED OR EQUAL/EQUIVALENT</t>
    </r>
  </si>
  <si>
    <t>SPOODLE 4 OZ SLOTTED</t>
  </si>
  <si>
    <r>
      <rPr>
        <sz val="7"/>
        <color rgb="FF000000"/>
        <rFont val="Arial"/>
      </rPr>
      <t>STAINLESS STEEL PORTION SPOODLE,</t>
    </r>
    <r>
      <rPr>
        <sz val="7"/>
        <color rgb="FFFF0000"/>
        <rFont val="Arial"/>
      </rPr>
      <t xml:space="preserve"> APPROVED OR EQUAL/EQUIVALENT</t>
    </r>
  </si>
  <si>
    <t>SPOODLE 4 OZ SOLID</t>
  </si>
  <si>
    <r>
      <rPr>
        <sz val="7"/>
        <color rgb="FF000000"/>
        <rFont val="Arial"/>
      </rPr>
      <t xml:space="preserve">STAINLESS STEEL PORTION SPOODLE, </t>
    </r>
    <r>
      <rPr>
        <sz val="7"/>
        <color rgb="FFFF0000"/>
        <rFont val="Arial"/>
      </rPr>
      <t>APPROVED OR EQUAL/EQUIVALENT</t>
    </r>
  </si>
  <si>
    <t>SPOODLE 6 OZ SLOTTED</t>
  </si>
  <si>
    <r>
      <rPr>
        <sz val="7"/>
        <color rgb="FF000000"/>
        <rFont val="Arial"/>
      </rPr>
      <t xml:space="preserve">STAINLESS STEEL PORTION SPOODLE, </t>
    </r>
    <r>
      <rPr>
        <sz val="7"/>
        <color rgb="FFFF0000"/>
        <rFont val="Arial"/>
      </rPr>
      <t>APPROVED OR EQUAL/EQUIVALENT</t>
    </r>
  </si>
  <si>
    <t>SPOODLE 6 OZ SOLID</t>
  </si>
  <si>
    <r>
      <rPr>
        <sz val="7"/>
        <color rgb="FF000000"/>
        <rFont val="Arial"/>
      </rPr>
      <t xml:space="preserve">STAINLESS STEEL PORTION SPOODLE, </t>
    </r>
    <r>
      <rPr>
        <sz val="7"/>
        <color rgb="FFFF0000"/>
        <rFont val="Arial"/>
      </rPr>
      <t>APPROVED OR EQUAL/EQUIVALENT</t>
    </r>
  </si>
  <si>
    <t>SPOON 8 OZ SOLID</t>
  </si>
  <si>
    <r>
      <rPr>
        <sz val="7"/>
        <color rgb="FF000000"/>
        <rFont val="Arial"/>
      </rPr>
      <t xml:space="preserve">STAINLESS STEEL PORTION SPOODLE, </t>
    </r>
    <r>
      <rPr>
        <sz val="7"/>
        <color rgb="FFFF0000"/>
        <rFont val="Arial"/>
      </rPr>
      <t>APPROVED OR EQUAL/EQUIVALENT</t>
    </r>
  </si>
  <si>
    <t>SPOONULA, LONG</t>
  </si>
  <si>
    <r>
      <rPr>
        <sz val="7"/>
        <color rgb="FF000000"/>
        <rFont val="Arial"/>
      </rPr>
      <t xml:space="preserve">HEAT RESISTANT SILICONE SPOONULA, </t>
    </r>
    <r>
      <rPr>
        <sz val="7"/>
        <color rgb="FFFF0000"/>
        <rFont val="Arial"/>
      </rPr>
      <t>APPROVED OR EQUAL/EQUIVALENT</t>
    </r>
  </si>
  <si>
    <t>SPOONULA, REGULAR</t>
  </si>
  <si>
    <r>
      <rPr>
        <sz val="7"/>
        <color rgb="FF000000"/>
        <rFont val="Arial"/>
      </rPr>
      <t xml:space="preserve">HEAT RESISTANT SILICONE SPOONULA, </t>
    </r>
    <r>
      <rPr>
        <sz val="7"/>
        <color rgb="FFFF0000"/>
        <rFont val="Arial"/>
      </rPr>
      <t>APPROVED OR EQUAL/EQUIVALENT</t>
    </r>
  </si>
  <si>
    <t>SPRAY BOTTLE</t>
  </si>
  <si>
    <r>
      <rPr>
        <sz val="7"/>
        <color rgb="FF000000"/>
        <rFont val="Arial"/>
      </rPr>
      <t xml:space="preserve">32 OZ CHEMICAL RESISTANT SPRAY BOTTLE WITH TRIGGER, </t>
    </r>
    <r>
      <rPr>
        <sz val="7"/>
        <color rgb="FFFF0000"/>
        <rFont val="Arial"/>
      </rPr>
      <t>APPROVED OR EQUAL/EQUIVALENT</t>
    </r>
  </si>
  <si>
    <t>STEAM TABLE PAN FULL, 8" DEEP</t>
  </si>
  <si>
    <r>
      <rPr>
        <sz val="7"/>
        <color rgb="FF000000"/>
        <rFont val="Arial"/>
      </rPr>
      <t xml:space="preserve">FULL SIZE STAINLESS STEEL 8" DEEP STEAM TABLE PAN. 22 GUAGE. DENT AND DING RESISTENT </t>
    </r>
    <r>
      <rPr>
        <sz val="7"/>
        <color rgb="FFFF0000"/>
        <rFont val="Arial"/>
      </rPr>
      <t>APPROVED OR EQUAL/EQUIVALENT</t>
    </r>
  </si>
  <si>
    <t>STEAM TABLE PAN FULL, 6" DEEP</t>
  </si>
  <si>
    <r>
      <rPr>
        <sz val="7"/>
        <color rgb="FF000000"/>
        <rFont val="Arial"/>
      </rPr>
      <t xml:space="preserve">FULL SIZE STAINLESS STEEL 6" DEEP STEAM TABLE PAN.22 GUAGE. DENT AND DING RESISTENT </t>
    </r>
    <r>
      <rPr>
        <sz val="7"/>
        <color rgb="FFFF0000"/>
        <rFont val="Arial"/>
      </rPr>
      <t>APPROVED OR EQUAL/EQUIVALENT</t>
    </r>
  </si>
  <si>
    <t>STEAM TABLE PANS FULL, 4" DEEP</t>
  </si>
  <si>
    <r>
      <rPr>
        <sz val="7"/>
        <color rgb="FF000000"/>
        <rFont val="Arial"/>
      </rPr>
      <t xml:space="preserve">FULL SIZE STAINLESS STEEL 4" DEEP STEAM TABLE PAN. 22 GUAGE. DENT AND DING RESISTENT </t>
    </r>
    <r>
      <rPr>
        <sz val="7"/>
        <color rgb="FFFF0000"/>
        <rFont val="Arial"/>
      </rPr>
      <t>APPROVED OR EQUAL/EQUIVALENT</t>
    </r>
  </si>
  <si>
    <t>STEAM TABLE PAN FULL, 2.5" DEEP</t>
  </si>
  <si>
    <r>
      <rPr>
        <sz val="7"/>
        <color rgb="FF000000"/>
        <rFont val="Arial"/>
      </rPr>
      <t xml:space="preserve">FULL SIZE STAINLESS STEEL 2.5" DEEP STEAM TABLE PAN. 22 GUAGE. DENT AND DING RESISTENT </t>
    </r>
    <r>
      <rPr>
        <sz val="7"/>
        <color rgb="FFFF0000"/>
        <rFont val="Arial"/>
      </rPr>
      <t>APPROVED OR EQUAL/EQUIVALENT</t>
    </r>
  </si>
  <si>
    <t>STEAM TABLE PAN 1/2 LONG , 2.5" DEEP</t>
  </si>
  <si>
    <r>
      <rPr>
        <sz val="7"/>
        <color rgb="FF000000"/>
        <rFont val="Arial"/>
      </rPr>
      <t>1/2 SIZE LONG 2.5" DEEP ANTI-JAM STAINLES STEEL STEAM TABLE/HOTEL PAN. 22 GUAGE. DENT AND DING RESISTENT,</t>
    </r>
    <r>
      <rPr>
        <sz val="7"/>
        <color rgb="FFFF0000"/>
        <rFont val="Arial"/>
      </rPr>
      <t xml:space="preserve"> APPROVED OR EQUAL/EQUIVALENT</t>
    </r>
  </si>
  <si>
    <t>STEAM TABLE PAN 1/2 LONG, 4" DEEP</t>
  </si>
  <si>
    <r>
      <rPr>
        <sz val="7"/>
        <color rgb="FF000000"/>
        <rFont val="Arial"/>
      </rPr>
      <t xml:space="preserve">1/2 SIZE LONG 4" DEEP ANTI-JAM STAINLES STEEL STEAM TABLE/HOTEL PAN. 22 GUAGE. DENT AND DING RESISTENT, </t>
    </r>
    <r>
      <rPr>
        <sz val="7"/>
        <color rgb="FFFF0000"/>
        <rFont val="Arial"/>
      </rPr>
      <t>APPROVED OR EQUAL/EQUIVALENT</t>
    </r>
  </si>
  <si>
    <t>STEAM TABLE PAN 1/3 SIZE , 4" DEEP</t>
  </si>
  <si>
    <r>
      <rPr>
        <sz val="7"/>
        <color rgb="FF000000"/>
        <rFont val="Arial"/>
      </rPr>
      <t>1/3 SIZE 4" DEEP ANTI-JAM STAINLES STEEL STEAM TABLE/HOTEL PAN. 22 GUAGE. DENT AND DING RESISTENT</t>
    </r>
    <r>
      <rPr>
        <sz val="7"/>
        <color rgb="FFFF0000"/>
        <rFont val="Arial"/>
      </rPr>
      <t xml:space="preserve"> APPROVED OR EQUAL/EQUIVALENT</t>
    </r>
  </si>
  <si>
    <t>STEAM TABLE PAN, LID, FULL SIZE</t>
  </si>
  <si>
    <r>
      <rPr>
        <sz val="7"/>
        <color rgb="FF000000"/>
        <rFont val="Arial"/>
      </rPr>
      <t xml:space="preserve">SLOTTED STAINLESS STEEL STEAM TABLE/HOTEL PAN COVER WITH HANDLE. MADE TO FID ANY STANDARD FULL SIZE PAN. RESISTENT TO DENT AND DING. 22 GUAGE. , </t>
    </r>
    <r>
      <rPr>
        <sz val="7"/>
        <color rgb="FFFF0000"/>
        <rFont val="Arial"/>
      </rPr>
      <t>APPROVED OR EQUAL/EQUIVALENT</t>
    </r>
  </si>
  <si>
    <t>STEAM TABLE PAN, LID, 1/2 SIZE</t>
  </si>
  <si>
    <r>
      <rPr>
        <sz val="7"/>
        <color rgb="FF000000"/>
        <rFont val="Arial"/>
      </rPr>
      <t xml:space="preserve">SLOTTED STAINLESS STEEL STEAM TABLE/HOTEL PAN COVER WITH HANDLE. MADE TO FID ANY STANDARD HALF SIZE PAN. RESISTENT TO DENT AND DING. 22 GUAGE. , </t>
    </r>
    <r>
      <rPr>
        <sz val="7"/>
        <color rgb="FFFF0000"/>
        <rFont val="Arial"/>
      </rPr>
      <t>APPROVED OR EQUAL/EQUIVALENT</t>
    </r>
  </si>
  <si>
    <t>STEAM TABLE PAN, LID, 1/2 SIZE LONG</t>
  </si>
  <si>
    <r>
      <rPr>
        <sz val="7"/>
        <color rgb="FF000000"/>
        <rFont val="Arial"/>
      </rPr>
      <t xml:space="preserve">SLOTTED STAINLESS STEEL STEAM TABLE/HOTEL PAN COVER WITH HANDLE. MADE TO FID ANY STANDARD HALF SIZE LONG PAN. RESISTENT TO DENT AND DING. 22 GUAGE. </t>
    </r>
    <r>
      <rPr>
        <sz val="7"/>
        <color rgb="FFFF0000"/>
        <rFont val="Arial"/>
      </rPr>
      <t>APPROVED OR EQUAL/EQUIVALENT</t>
    </r>
  </si>
  <si>
    <t>STEAM TABLE PAN, LID, 1/3 SIZE</t>
  </si>
  <si>
    <r>
      <rPr>
        <sz val="7"/>
        <color rgb="FF000000"/>
        <rFont val="Arial"/>
      </rPr>
      <t xml:space="preserve">SLOTTED STAINLESS STEEL STEAM TABLE/HOTEL PAN COVER WITH HANDLE. MADE TO FID ANY STANDARD 1/3 SIZE LONG PAN. RESISTENT TO DENT AND DING. 22 GUAGE. </t>
    </r>
    <r>
      <rPr>
        <sz val="7"/>
        <color rgb="FFFF0000"/>
        <rFont val="Arial"/>
      </rPr>
      <t>APPROVED OR EQUAL/EQUIVALENT</t>
    </r>
  </si>
  <si>
    <t>STEAM TABLE PERFORATED PAN FULL, 2.5" DEEP</t>
  </si>
  <si>
    <r>
      <rPr>
        <sz val="7"/>
        <color rgb="FF000000"/>
        <rFont val="Arial"/>
      </rPr>
      <t xml:space="preserve">FULL SIZE PERFORATED STAINLESS STEEL </t>
    </r>
    <r>
      <rPr>
        <b/>
        <sz val="7"/>
        <color rgb="FF000000"/>
        <rFont val="Arial"/>
      </rPr>
      <t>2.5"</t>
    </r>
    <r>
      <rPr>
        <sz val="7"/>
        <color rgb="FF000000"/>
        <rFont val="Arial"/>
      </rPr>
      <t xml:space="preserve"> DEEP STEAM TABLE PAN. 22 GUAGE. DENT AND DING RESISTENT </t>
    </r>
    <r>
      <rPr>
        <sz val="7"/>
        <color rgb="FFFF0000"/>
        <rFont val="Arial"/>
      </rPr>
      <t>APPROVED OR EQUAL/EQUIVALENT</t>
    </r>
  </si>
  <si>
    <t>STEAM TABLE PERFORATED PAN FULL, 4" DEEP</t>
  </si>
  <si>
    <r>
      <rPr>
        <sz val="7"/>
        <color rgb="FF000000"/>
        <rFont val="Arial"/>
      </rPr>
      <t xml:space="preserve">FULL SIZE PERFORATED STAINLESS STEEL </t>
    </r>
    <r>
      <rPr>
        <b/>
        <sz val="7"/>
        <color rgb="FF000000"/>
        <rFont val="Arial"/>
      </rPr>
      <t>4"</t>
    </r>
    <r>
      <rPr>
        <sz val="7"/>
        <color rgb="FF000000"/>
        <rFont val="Arial"/>
      </rPr>
      <t xml:space="preserve"> DEEP STEAM TABLE PAN. 22 GUAGE. DENT AND DING RESISTENT </t>
    </r>
    <r>
      <rPr>
        <sz val="7"/>
        <color rgb="FFFF0000"/>
        <rFont val="Arial"/>
      </rPr>
      <t>APPROVED OR EQUAL/EQUIVALENT</t>
    </r>
  </si>
  <si>
    <t>STORAGE CONTAINERS – 4 QT ROUND</t>
  </si>
  <si>
    <r>
      <rPr>
        <sz val="7"/>
        <color rgb="FF000000"/>
        <rFont val="Arial"/>
      </rPr>
      <t xml:space="preserve">POLYCARBONATE ROUND FOOD STORAGE CONTAINER, </t>
    </r>
    <r>
      <rPr>
        <sz val="7"/>
        <color rgb="FFFF0000"/>
        <rFont val="Arial"/>
      </rPr>
      <t>APPROVED OR EQUAL/EQUIVALENT</t>
    </r>
  </si>
  <si>
    <t>STORAGE CONTAINER LIDS – ROUND</t>
  </si>
  <si>
    <r>
      <rPr>
        <sz val="7"/>
        <color rgb="FF000000"/>
        <rFont val="Arial"/>
      </rPr>
      <t xml:space="preserve">TIGHT FITTING POLYETHYLENE LID, </t>
    </r>
    <r>
      <rPr>
        <sz val="7"/>
        <color rgb="FFFF0000"/>
        <rFont val="Arial"/>
      </rPr>
      <t>APPROVED OR EQUAL/EQUIVALENT</t>
    </r>
  </si>
  <si>
    <t>STORAGE CONTAINERS – 4 QT SQUARE</t>
  </si>
  <si>
    <r>
      <rPr>
        <sz val="7"/>
        <color rgb="FF000000"/>
        <rFont val="Arial"/>
      </rPr>
      <t xml:space="preserve">CLEAR POLYCARBONATE FOOD STORAGE CONTAINER, NSF, </t>
    </r>
    <r>
      <rPr>
        <sz val="7"/>
        <color rgb="FFFF0000"/>
        <rFont val="Arial"/>
      </rPr>
      <t>APPROVED OR EQUAL/EQUIVALENT</t>
    </r>
  </si>
  <si>
    <t>STORAGE CONTAINER LIDS – SQUARE</t>
  </si>
  <si>
    <r>
      <rPr>
        <sz val="7"/>
        <color rgb="FF000000"/>
        <rFont val="Arial"/>
      </rPr>
      <t xml:space="preserve">TIGHT FITTING POLYETHYLENE LID, </t>
    </r>
    <r>
      <rPr>
        <sz val="7"/>
        <color rgb="FFFF0000"/>
        <rFont val="Arial"/>
      </rPr>
      <t>APPROVED OR EQUAL/EQUIVALENT</t>
    </r>
  </si>
  <si>
    <t>STORAGE CONTAINER, 8QT SQUARE</t>
  </si>
  <si>
    <r>
      <rPr>
        <sz val="7"/>
        <color rgb="FF000000"/>
        <rFont val="Arial"/>
      </rPr>
      <t xml:space="preserve">CLEAR POLYCARBONATE FOOD STORAGE CONTAINER, NSF, </t>
    </r>
    <r>
      <rPr>
        <sz val="7"/>
        <color rgb="FFFF0000"/>
        <rFont val="Arial"/>
      </rPr>
      <t>APPROVED OR EQUAL/EQUIVALENT</t>
    </r>
  </si>
  <si>
    <t>STORAGE CONTAINER LIDS -SQUARE</t>
  </si>
  <si>
    <r>
      <rPr>
        <sz val="7"/>
        <color rgb="FF000000"/>
        <rFont val="Arial"/>
      </rPr>
      <t xml:space="preserve">TIGHT FITTING POLYETHYLENE LID, </t>
    </r>
    <r>
      <rPr>
        <sz val="7"/>
        <color rgb="FFFF0000"/>
        <rFont val="Arial"/>
      </rPr>
      <t>APPROVED OR EQUAL/EQUIVALENT</t>
    </r>
  </si>
  <si>
    <t>STORAGE CONTAINER, 12QT SQUARE</t>
  </si>
  <si>
    <r>
      <rPr>
        <sz val="7"/>
        <color rgb="FF000000"/>
        <rFont val="Arial"/>
      </rPr>
      <t xml:space="preserve">CLEAR POLYCARBONATE FOOD STORAGE CONTAINER, NSF, </t>
    </r>
    <r>
      <rPr>
        <sz val="7"/>
        <color rgb="FFFF0000"/>
        <rFont val="Arial"/>
      </rPr>
      <t>APPROVED OR EQUAL/EQUIVALENT</t>
    </r>
  </si>
  <si>
    <r>
      <rPr>
        <sz val="7"/>
        <color rgb="FF000000"/>
        <rFont val="Arial"/>
      </rPr>
      <t xml:space="preserve">TIGHT FITTING POLYETHYLENE LID, </t>
    </r>
    <r>
      <rPr>
        <sz val="7"/>
        <color rgb="FFFF0000"/>
        <rFont val="Arial"/>
      </rPr>
      <t>APPROVED OR EQUAL/EQUIVALENT</t>
    </r>
  </si>
  <si>
    <t>STORAGE CONTAINER, 22QT SQUARE</t>
  </si>
  <si>
    <r>
      <rPr>
        <sz val="7"/>
        <color rgb="FF000000"/>
        <rFont val="Arial"/>
      </rPr>
      <t xml:space="preserve">CLEAR POLYCARBONATE FOOD STORAGE CONTAINER, NSF, </t>
    </r>
    <r>
      <rPr>
        <sz val="7"/>
        <color rgb="FFFF0000"/>
        <rFont val="Arial"/>
      </rPr>
      <t>APPROVED OR EQUAL/EQUIVALENT</t>
    </r>
  </si>
  <si>
    <r>
      <rPr>
        <sz val="7"/>
        <color rgb="FF000000"/>
        <rFont val="Arial"/>
      </rPr>
      <t xml:space="preserve">TIGHT FITTING POLYETHYLENE LID, </t>
    </r>
    <r>
      <rPr>
        <sz val="7"/>
        <color rgb="FFFF0000"/>
        <rFont val="Arial"/>
      </rPr>
      <t>APPROVED OR EQUAL/EQUIVALENT</t>
    </r>
  </si>
  <si>
    <t>TEASPOONS, METAL</t>
  </si>
  <si>
    <r>
      <rPr>
        <sz val="7"/>
        <color rgb="FF000000"/>
        <rFont val="Arial"/>
      </rPr>
      <t xml:space="preserve">18/0 STAINLESS STEEL TEASPOONS, </t>
    </r>
    <r>
      <rPr>
        <sz val="7"/>
        <color rgb="FFFF0000"/>
        <rFont val="Arial"/>
      </rPr>
      <t>APPROVED OR EQUAL/EQUIVALENT</t>
    </r>
  </si>
  <si>
    <t>THERMOMETER – ANALOG</t>
  </si>
  <si>
    <r>
      <rPr>
        <sz val="7"/>
        <color rgb="FF000000"/>
        <rFont val="Arial"/>
      </rPr>
      <t xml:space="preserve">ANALOG FOOD THERMOMETER, </t>
    </r>
    <r>
      <rPr>
        <sz val="7"/>
        <color rgb="FFFF0000"/>
        <rFont val="Arial"/>
      </rPr>
      <t>APPROVED OR EQUAL/EQUIVALENT</t>
    </r>
  </si>
  <si>
    <t>THERMOMETER – DIGITAL WATERPROOF</t>
  </si>
  <si>
    <r>
      <rPr>
        <sz val="7"/>
        <color rgb="FF000000"/>
        <rFont val="Arial"/>
      </rPr>
      <t xml:space="preserve">WATERPROOF DIGITAL PROBE THERMOMETER, </t>
    </r>
    <r>
      <rPr>
        <sz val="7"/>
        <color rgb="FFFF0000"/>
        <rFont val="Arial"/>
      </rPr>
      <t>APPROVED OR EQUAL/EQUIVALENT</t>
    </r>
  </si>
  <si>
    <t>TOMATO CORER</t>
  </si>
  <si>
    <r>
      <rPr>
        <sz val="7"/>
        <color rgb="FF000000"/>
        <rFont val="Arial"/>
      </rPr>
      <t xml:space="preserve">STAINLESS STEEL TOMATO CORER, </t>
    </r>
    <r>
      <rPr>
        <sz val="7"/>
        <color rgb="FFFF0000"/>
        <rFont val="Arial"/>
      </rPr>
      <t>APPROVED OR EQUAL/EQUIVALENT</t>
    </r>
  </si>
  <si>
    <t>TONGS 6 IN</t>
  </si>
  <si>
    <r>
      <rPr>
        <sz val="7"/>
        <color rgb="FF000000"/>
        <rFont val="Arial"/>
      </rPr>
      <t xml:space="preserve">STAINLESS STEEL UTILITY TONGS, </t>
    </r>
    <r>
      <rPr>
        <sz val="7"/>
        <color rgb="FFFF0000"/>
        <rFont val="Arial"/>
      </rPr>
      <t>APPROVED OR EQUAL/EQUIVALENT</t>
    </r>
  </si>
  <si>
    <t>TONGS 9 IN</t>
  </si>
  <si>
    <t>STAINLESS STEEL UTILITY TONGS, APPROVED OR EQUAL/EQUIVALENT</t>
  </si>
  <si>
    <t>TONGS 12 IN</t>
  </si>
  <si>
    <r>
      <rPr>
        <sz val="7"/>
        <color rgb="FF000000"/>
        <rFont val="Arial"/>
      </rPr>
      <t xml:space="preserve">STAINLESS STEEL UTILITY TONGS, </t>
    </r>
    <r>
      <rPr>
        <sz val="7"/>
        <color rgb="FFFF0000"/>
        <rFont val="Arial"/>
      </rPr>
      <t>APPROVED OR EQUAL/EQUIVALENT</t>
    </r>
  </si>
  <si>
    <t>TRAY BRUSH</t>
  </si>
  <si>
    <r>
      <rPr>
        <sz val="7"/>
        <color rgb="FF000000"/>
        <rFont val="Arial"/>
      </rPr>
      <t>HEAVY DUTY TRAY CLEANING BRUSH,</t>
    </r>
    <r>
      <rPr>
        <sz val="7"/>
        <color rgb="FFFF0000"/>
        <rFont val="Arial"/>
      </rPr>
      <t xml:space="preserve"> APPROVED OR EQUAL/EQUIVALENT</t>
    </r>
  </si>
  <si>
    <t>TRAY, MOTTLED</t>
  </si>
  <si>
    <r>
      <rPr>
        <sz val="7"/>
        <color rgb="FF000000"/>
        <rFont val="Arial"/>
      </rPr>
      <t xml:space="preserve">FIBERGLASS CAFETERIA TRAY, COMMERCIAL GRADE, </t>
    </r>
    <r>
      <rPr>
        <sz val="7"/>
        <color rgb="FFFF0000"/>
        <rFont val="Arial"/>
      </rPr>
      <t>APPROVED OR EQUAL/EQUIVALENT</t>
    </r>
  </si>
  <si>
    <t>VEGETABLE PEELER</t>
  </si>
  <si>
    <r>
      <rPr>
        <sz val="7"/>
        <color rgb="FF000000"/>
        <rFont val="Arial"/>
      </rPr>
      <t xml:space="preserve">STAINLESS STEEL SWIVEL PEELER, </t>
    </r>
    <r>
      <rPr>
        <sz val="7"/>
        <color rgb="FFFF0000"/>
        <rFont val="Arial"/>
      </rPr>
      <t>APPROVED OR EQUAL/EQUIVALENT</t>
    </r>
  </si>
  <si>
    <t>WIRE WHIP REGULAR</t>
  </si>
  <si>
    <r>
      <rPr>
        <sz val="7"/>
        <color rgb="FF000000"/>
        <rFont val="Arial"/>
      </rPr>
      <t xml:space="preserve">STAINLESS STEEL BALLOON WHISK, </t>
    </r>
    <r>
      <rPr>
        <sz val="7"/>
        <color rgb="FFFF0000"/>
        <rFont val="Arial"/>
      </rPr>
      <t>APPROVED OR EQUAL/EQUIVALENT</t>
    </r>
  </si>
  <si>
    <r>
      <t xml:space="preserve">BOWL, FOAM WHITE 12 OZ NON-LAM </t>
    </r>
    <r>
      <rPr>
        <b/>
        <sz val="9"/>
        <color rgb="FFFF0000"/>
        <rFont val="Arial"/>
        <family val="2"/>
      </rPr>
      <t>this is not rimless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- </t>
    </r>
    <r>
      <rPr>
        <b/>
        <sz val="9"/>
        <color rgb="FFFF0000"/>
        <rFont val="Arial"/>
        <family val="2"/>
      </rPr>
      <t>doesn't match specs</t>
    </r>
  </si>
  <si>
    <r>
      <t xml:space="preserve">CONT, PLSK HINGED 9X9 1-COMP BLK W/ CLEAR LID </t>
    </r>
    <r>
      <rPr>
        <b/>
        <sz val="9"/>
        <color rgb="FFFF0000"/>
        <rFont val="Arial"/>
        <family val="2"/>
      </rPr>
      <t>doesn't match specs</t>
    </r>
  </si>
  <si>
    <r>
      <t>1/288 CT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confirm pack size  it is a 150 ct</t>
    </r>
  </si>
  <si>
    <r>
      <t xml:space="preserve">CUP, PARFAIT 12 OZ W/INSERT FLAT LID </t>
    </r>
    <r>
      <rPr>
        <b/>
        <sz val="9"/>
        <color rgb="FFFF0000"/>
        <rFont val="Arial"/>
        <family val="2"/>
      </rPr>
      <t>Does not match Specs - but included everything</t>
    </r>
  </si>
  <si>
    <r>
      <t xml:space="preserve">DART #PL4N </t>
    </r>
    <r>
      <rPr>
        <b/>
        <sz val="9"/>
        <color rgb="FFFF0000"/>
        <rFont val="Arial"/>
        <family val="2"/>
      </rPr>
      <t>matches cup above</t>
    </r>
  </si>
  <si>
    <r>
      <t xml:space="preserve">DART #6JL </t>
    </r>
    <r>
      <rPr>
        <b/>
        <sz val="9"/>
        <color rgb="FFFF0000"/>
        <rFont val="Arial"/>
        <family val="2"/>
      </rPr>
      <t>matches cup above</t>
    </r>
  </si>
  <si>
    <r>
      <t xml:space="preserve">25/100 CT </t>
    </r>
    <r>
      <rPr>
        <b/>
        <sz val="9"/>
        <color rgb="FFFF0000"/>
        <rFont val="Arial"/>
        <family val="2"/>
      </rPr>
      <t>matches cup above</t>
    </r>
  </si>
  <si>
    <r>
      <t xml:space="preserve">10/100 CT </t>
    </r>
    <r>
      <rPr>
        <b/>
        <sz val="9"/>
        <color rgb="FFFF0000"/>
        <rFont val="Arial"/>
        <family val="2"/>
      </rPr>
      <t>matches cup above</t>
    </r>
  </si>
  <si>
    <r>
      <t xml:space="preserve">PANLINER, FULL SIZE WHITE16X24 </t>
    </r>
    <r>
      <rPr>
        <b/>
        <sz val="9"/>
        <color rgb="FFFF0000"/>
        <rFont val="Arial"/>
        <family val="2"/>
      </rPr>
      <t>doesn't match specs</t>
    </r>
  </si>
  <si>
    <r>
      <t xml:space="preserve">BAG, WINDOW TIN TIE 1-1/2LB KRAFT </t>
    </r>
    <r>
      <rPr>
        <b/>
        <sz val="9"/>
        <color rgb="FFFF0000"/>
        <rFont val="Arial"/>
        <family val="2"/>
      </rPr>
      <t>Does not match spec</t>
    </r>
  </si>
  <si>
    <r>
      <t xml:space="preserve">KARAT #FPSB110 (9.6x13.4x5.3) </t>
    </r>
    <r>
      <rPr>
        <b/>
        <sz val="9"/>
        <color rgb="FFFF0000"/>
        <rFont val="Arial"/>
        <family val="2"/>
      </rPr>
      <t>does not match specs</t>
    </r>
  </si>
  <si>
    <r>
      <t xml:space="preserve">BOX, BENTO 5 COMP </t>
    </r>
    <r>
      <rPr>
        <b/>
        <sz val="9"/>
        <color rgb="FFFF0000"/>
        <rFont val="Arial"/>
        <family val="2"/>
      </rPr>
      <t>does not match specs</t>
    </r>
  </si>
  <si>
    <r>
      <t xml:space="preserve">DART # SBTG4S </t>
    </r>
    <r>
      <rPr>
        <b/>
        <sz val="9"/>
        <color rgb="FFFF0000"/>
        <rFont val="Arial"/>
        <family val="2"/>
      </rPr>
      <t>matches lid below - cheaper</t>
    </r>
  </si>
  <si>
    <t>no bid</t>
  </si>
  <si>
    <r>
      <t xml:space="preserve">PAPER, FREEZER 18X1100 </t>
    </r>
    <r>
      <rPr>
        <b/>
        <sz val="9"/>
        <color rgb="FFFF0000"/>
        <rFont val="Arial"/>
        <family val="2"/>
      </rPr>
      <t>does not match specs</t>
    </r>
  </si>
  <si>
    <r>
      <rPr>
        <b/>
        <sz val="11"/>
        <color rgb="FF000000"/>
        <rFont val="Aptos Narrow"/>
        <family val="2"/>
        <scheme val="minor"/>
      </rPr>
      <t xml:space="preserve">NICHOLAS </t>
    </r>
    <r>
      <rPr>
        <sz val="11"/>
        <color rgb="FF000000"/>
        <rFont val="Aptos Narrow"/>
        <family val="2"/>
        <scheme val="minor"/>
      </rPr>
      <t xml:space="preserve">LINE ITEMS WON </t>
    </r>
  </si>
  <si>
    <r>
      <rPr>
        <b/>
        <sz val="11"/>
        <color rgb="FF000000"/>
        <rFont val="Aptos Narrow"/>
        <family val="2"/>
        <scheme val="minor"/>
      </rPr>
      <t xml:space="preserve">GEMS STATE PAPER </t>
    </r>
    <r>
      <rPr>
        <sz val="11"/>
        <color rgb="FF000000"/>
        <rFont val="Aptos Narrow"/>
        <family val="2"/>
        <scheme val="minor"/>
      </rPr>
      <t xml:space="preserve">LINE ITEMS WON </t>
    </r>
  </si>
  <si>
    <r>
      <t xml:space="preserve">WRAP, PARCHMENT REFILL 18" X 200 FT </t>
    </r>
    <r>
      <rPr>
        <b/>
        <sz val="9"/>
        <color rgb="FFFF0000"/>
        <rFont val="Arial"/>
        <family val="2"/>
      </rPr>
      <t>doesn’t match specs</t>
    </r>
    <r>
      <rPr>
        <sz val="9"/>
        <color rgb="FF000000"/>
        <rFont val="Arial"/>
        <family val="2"/>
      </rPr>
      <t xml:space="preserve"> - see specs above</t>
    </r>
  </si>
  <si>
    <t>GEM STATE</t>
  </si>
  <si>
    <t>GOLD STAR FOODS (disqualified)</t>
  </si>
  <si>
    <t xml:space="preserve">GLOVE, LATEX YELLOW FLOCK LINED LG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</si>
</sst>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0_);_(&quot;$&quot;* \(#,##0.0000\);_(&quot;$&quot;* &quot;-&quot;??.00_);_(@_)"/>
    <numFmt numFmtId="165" formatCode="0.000"/>
  </numFmts>
  <fonts count="46">
    <font>
      <sz val="11"/>
      <color rgb="FF000000"/>
      <name val="Aptos Narrow"/>
      <scheme val="minor"/>
    </font>
    <font>
      <sz val="11"/>
      <color rgb="FF000000"/>
      <name val="Aptos Narrow"/>
    </font>
    <font>
      <sz val="9"/>
      <color rgb="FF000000"/>
      <name val="Arial"/>
    </font>
    <font>
      <b/>
      <sz val="9"/>
      <color theme="1"/>
      <name val="Arial"/>
    </font>
    <font>
      <b/>
      <sz val="24"/>
      <color rgb="FF000000"/>
      <name val="Arial"/>
    </font>
    <font>
      <sz val="11"/>
      <name val="Aptos Narrow"/>
    </font>
    <font>
      <b/>
      <sz val="9"/>
      <color rgb="FF000000"/>
      <name val="Calibri"/>
    </font>
    <font>
      <b/>
      <sz val="8"/>
      <color rgb="FF000000"/>
      <name val="Calibri"/>
    </font>
    <font>
      <b/>
      <sz val="11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b/>
      <sz val="11"/>
      <color rgb="FF000000"/>
      <name val="Calibri"/>
    </font>
    <font>
      <sz val="7"/>
      <color rgb="FF000000"/>
      <name val="Arial"/>
    </font>
    <font>
      <b/>
      <sz val="10"/>
      <color rgb="FF000000"/>
      <name val="Arial"/>
    </font>
    <font>
      <sz val="9"/>
      <color rgb="FF000000"/>
      <name val="Aptos Narrow"/>
    </font>
    <font>
      <b/>
      <sz val="11"/>
      <color rgb="FF1155CC"/>
      <name val="Calibri"/>
    </font>
    <font>
      <sz val="7"/>
      <color rgb="FF1155CC"/>
      <name val="Arial"/>
    </font>
    <font>
      <b/>
      <sz val="11"/>
      <color rgb="FFCC0000"/>
      <name val="Calibri"/>
    </font>
    <font>
      <b/>
      <sz val="11"/>
      <color rgb="FF38761D"/>
      <name val="Calibri"/>
    </font>
    <font>
      <b/>
      <sz val="11"/>
      <color rgb="FFFF9900"/>
      <name val="Calibri"/>
    </font>
    <font>
      <b/>
      <sz val="11"/>
      <color rgb="FFA02B93"/>
      <name val="Calibri"/>
    </font>
    <font>
      <sz val="7"/>
      <color rgb="FFFF0000"/>
      <name val="Arial"/>
    </font>
    <font>
      <b/>
      <sz val="11"/>
      <color rgb="FF741B47"/>
      <name val="Calibri"/>
    </font>
    <font>
      <b/>
      <sz val="11"/>
      <color rgb="FFB45F06"/>
      <name val="Calibri"/>
    </font>
    <font>
      <b/>
      <sz val="11"/>
      <color rgb="FF134F5C"/>
      <name val="Calibri"/>
    </font>
    <font>
      <sz val="7"/>
      <color theme="1"/>
      <name val="Arial"/>
    </font>
    <font>
      <sz val="7"/>
      <color theme="1"/>
      <name val="Aptos Narrow"/>
    </font>
    <font>
      <b/>
      <sz val="7"/>
      <color rgb="FF000000"/>
      <name val="Arial"/>
    </font>
    <font>
      <b/>
      <sz val="7"/>
      <color rgb="FFFF0000"/>
      <name val="Arial"/>
    </font>
    <font>
      <b/>
      <sz val="7"/>
      <color rgb="FF1155CC"/>
      <name val="Arial"/>
    </font>
    <font>
      <sz val="7"/>
      <color rgb="FF0000FF"/>
      <name val="Arial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ptos Narrow"/>
      <family val="2"/>
      <scheme val="minor"/>
    </font>
    <font>
      <sz val="9"/>
      <name val="Arial"/>
      <family val="2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22"/>
      <color rgb="FF000000"/>
      <name val="Arial"/>
      <family val="2"/>
    </font>
    <font>
      <b/>
      <sz val="22"/>
      <color theme="1"/>
      <name val="Arial"/>
      <family val="2"/>
    </font>
    <font>
      <sz val="9"/>
      <color theme="1"/>
      <name val="Arial"/>
      <family val="2"/>
    </font>
    <font>
      <b/>
      <sz val="11"/>
      <color rgb="FFC00000"/>
      <name val="Aptos Narrow"/>
      <family val="2"/>
      <scheme val="minor"/>
    </font>
    <font>
      <sz val="11"/>
      <name val="Aptos Narrow"/>
      <family val="2"/>
    </font>
    <font>
      <b/>
      <sz val="12"/>
      <name val="Arial"/>
      <family val="2"/>
    </font>
    <font>
      <sz val="22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2E9"/>
        <bgColor rgb="FFD9D2E9"/>
      </patternFill>
    </fill>
    <fill>
      <patternFill patternType="solid">
        <fgColor rgb="FFFCE5CD"/>
        <bgColor rgb="FFFCE5CD"/>
      </patternFill>
    </fill>
    <fill>
      <patternFill patternType="solid">
        <fgColor rgb="FFB7E1CD"/>
        <bgColor rgb="FFB7E1CD"/>
      </patternFill>
    </fill>
    <fill>
      <patternFill patternType="solid">
        <fgColor rgb="FFFAE2D5"/>
        <bgColor rgb="FFFAE2D5"/>
      </patternFill>
    </fill>
    <fill>
      <patternFill patternType="solid">
        <fgColor rgb="FFF1CEEE"/>
        <bgColor rgb="FFF1CEEE"/>
      </patternFill>
    </fill>
    <fill>
      <patternFill patternType="solid">
        <fgColor rgb="FFCAEDFB"/>
        <bgColor rgb="FFCAEDF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B7E1C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38D4D6"/>
      </patternFill>
    </fill>
    <fill>
      <patternFill patternType="solid">
        <fgColor theme="0"/>
        <bgColor rgb="FFF2F2F2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9900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5" tint="0.79998168889431442"/>
        <bgColor rgb="FF38D4D6"/>
      </patternFill>
    </fill>
    <fill>
      <patternFill patternType="solid">
        <fgColor theme="9" tint="0.79998168889431442"/>
        <bgColor rgb="FFFAE2D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A9E"/>
        <bgColor rgb="FFB7E1CD"/>
      </patternFill>
    </fill>
    <fill>
      <patternFill patternType="solid">
        <fgColor rgb="FFF6FA9E"/>
        <bgColor indexed="64"/>
      </patternFill>
    </fill>
    <fill>
      <patternFill patternType="solid">
        <fgColor rgb="FFF6FA9E"/>
        <bgColor rgb="FFFFF2CC"/>
      </patternFill>
    </fill>
    <fill>
      <patternFill patternType="solid">
        <fgColor theme="8" tint="0.79998168889431442"/>
        <bgColor rgb="FFEAD1DC"/>
      </patternFill>
    </fill>
    <fill>
      <patternFill patternType="solid">
        <fgColor theme="7" tint="0.79998168889431442"/>
        <bgColor rgb="FFCFE2F3"/>
      </patternFill>
    </fill>
    <fill>
      <patternFill patternType="solid">
        <fgColor theme="9" tint="0.79998168889431442"/>
        <bgColor rgb="FFD9EAD3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0" fillId="0" borderId="2" xfId="0" applyBorder="1"/>
    <xf numFmtId="0" fontId="0" fillId="0" borderId="1" xfId="0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2" fillId="13" borderId="2" xfId="0" applyFont="1" applyFill="1" applyBorder="1" applyAlignment="1">
      <alignment wrapText="1"/>
    </xf>
    <xf numFmtId="0" fontId="31" fillId="13" borderId="2" xfId="0" applyFont="1" applyFill="1" applyBorder="1" applyAlignment="1">
      <alignment wrapText="1"/>
    </xf>
    <xf numFmtId="0" fontId="2" fillId="13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10" borderId="2" xfId="0" applyFont="1" applyFill="1" applyBorder="1" applyAlignment="1">
      <alignment wrapText="1"/>
    </xf>
    <xf numFmtId="0" fontId="2" fillId="11" borderId="2" xfId="0" applyFont="1" applyFill="1" applyBorder="1" applyAlignment="1">
      <alignment wrapText="1"/>
    </xf>
    <xf numFmtId="165" fontId="2" fillId="2" borderId="2" xfId="0" applyNumberFormat="1" applyFont="1" applyFill="1" applyBorder="1" applyAlignment="1">
      <alignment wrapText="1"/>
    </xf>
    <xf numFmtId="3" fontId="2" fillId="2" borderId="2" xfId="0" applyNumberFormat="1" applyFont="1" applyFill="1" applyBorder="1" applyAlignment="1">
      <alignment wrapText="1"/>
    </xf>
    <xf numFmtId="0" fontId="2" fillId="0" borderId="1" xfId="0" applyFont="1" applyBorder="1"/>
    <xf numFmtId="165" fontId="2" fillId="0" borderId="1" xfId="0" applyNumberFormat="1" applyFont="1" applyBorder="1"/>
    <xf numFmtId="0" fontId="2" fillId="2" borderId="1" xfId="0" applyFont="1" applyFill="1" applyBorder="1" applyAlignment="1">
      <alignment wrapText="1"/>
    </xf>
    <xf numFmtId="165" fontId="2" fillId="2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165" fontId="2" fillId="5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0" fontId="2" fillId="14" borderId="2" xfId="0" applyFont="1" applyFill="1" applyBorder="1" applyAlignment="1">
      <alignment wrapText="1"/>
    </xf>
    <xf numFmtId="165" fontId="2" fillId="14" borderId="2" xfId="0" applyNumberFormat="1" applyFont="1" applyFill="1" applyBorder="1" applyAlignment="1">
      <alignment wrapText="1"/>
    </xf>
    <xf numFmtId="0" fontId="2" fillId="16" borderId="2" xfId="0" applyFont="1" applyFill="1" applyBorder="1" applyAlignment="1">
      <alignment wrapText="1"/>
    </xf>
    <xf numFmtId="165" fontId="2" fillId="16" borderId="2" xfId="0" applyNumberFormat="1" applyFont="1" applyFill="1" applyBorder="1" applyAlignment="1">
      <alignment wrapText="1"/>
    </xf>
    <xf numFmtId="4" fontId="2" fillId="13" borderId="2" xfId="0" applyNumberFormat="1" applyFont="1" applyFill="1" applyBorder="1" applyAlignment="1">
      <alignment horizontal="right" wrapText="1"/>
    </xf>
    <xf numFmtId="4" fontId="2" fillId="2" borderId="2" xfId="0" applyNumberFormat="1" applyFont="1" applyFill="1" applyBorder="1" applyAlignment="1">
      <alignment horizontal="right" wrapText="1"/>
    </xf>
    <xf numFmtId="4" fontId="2" fillId="2" borderId="1" xfId="0" applyNumberFormat="1" applyFont="1" applyFill="1" applyBorder="1" applyAlignment="1">
      <alignment horizontal="right" wrapText="1"/>
    </xf>
    <xf numFmtId="4" fontId="2" fillId="5" borderId="1" xfId="0" applyNumberFormat="1" applyFont="1" applyFill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2" fillId="10" borderId="2" xfId="0" applyNumberFormat="1" applyFont="1" applyFill="1" applyBorder="1" applyAlignment="1">
      <alignment horizontal="right" wrapText="1"/>
    </xf>
    <xf numFmtId="4" fontId="2" fillId="11" borderId="2" xfId="0" applyNumberFormat="1" applyFont="1" applyFill="1" applyBorder="1" applyAlignment="1">
      <alignment horizontal="right" wrapText="1"/>
    </xf>
    <xf numFmtId="4" fontId="2" fillId="14" borderId="2" xfId="0" applyNumberFormat="1" applyFont="1" applyFill="1" applyBorder="1" applyAlignment="1">
      <alignment horizontal="right" wrapText="1"/>
    </xf>
    <xf numFmtId="4" fontId="2" fillId="16" borderId="2" xfId="0" applyNumberFormat="1" applyFont="1" applyFill="1" applyBorder="1" applyAlignment="1">
      <alignment horizontal="right" wrapText="1"/>
    </xf>
    <xf numFmtId="165" fontId="2" fillId="13" borderId="3" xfId="0" applyNumberFormat="1" applyFont="1" applyFill="1" applyBorder="1" applyAlignment="1">
      <alignment wrapText="1"/>
    </xf>
    <xf numFmtId="165" fontId="2" fillId="2" borderId="3" xfId="0" applyNumberFormat="1" applyFont="1" applyFill="1" applyBorder="1" applyAlignment="1">
      <alignment wrapText="1"/>
    </xf>
    <xf numFmtId="0" fontId="0" fillId="0" borderId="6" xfId="0" applyBorder="1"/>
    <xf numFmtId="0" fontId="38" fillId="15" borderId="2" xfId="0" applyFont="1" applyFill="1" applyBorder="1"/>
    <xf numFmtId="0" fontId="2" fillId="2" borderId="4" xfId="0" applyFont="1" applyFill="1" applyBorder="1" applyAlignment="1">
      <alignment wrapText="1"/>
    </xf>
    <xf numFmtId="0" fontId="2" fillId="9" borderId="2" xfId="0" applyFont="1" applyFill="1" applyBorder="1" applyAlignment="1">
      <alignment horizontal="center" wrapText="1"/>
    </xf>
    <xf numFmtId="44" fontId="2" fillId="2" borderId="2" xfId="0" applyNumberFormat="1" applyFont="1" applyFill="1" applyBorder="1" applyAlignment="1">
      <alignment horizontal="center" wrapText="1"/>
    </xf>
    <xf numFmtId="0" fontId="2" fillId="12" borderId="2" xfId="0" applyFont="1" applyFill="1" applyBorder="1" applyAlignment="1">
      <alignment horizontal="center" wrapText="1"/>
    </xf>
    <xf numFmtId="44" fontId="2" fillId="13" borderId="2" xfId="0" applyNumberFormat="1" applyFont="1" applyFill="1" applyBorder="1" applyAlignment="1">
      <alignment horizontal="center" wrapText="1"/>
    </xf>
    <xf numFmtId="0" fontId="32" fillId="9" borderId="2" xfId="0" applyFont="1" applyFill="1" applyBorder="1" applyAlignment="1">
      <alignment horizontal="center" wrapText="1"/>
    </xf>
    <xf numFmtId="0" fontId="32" fillId="12" borderId="2" xfId="0" applyFont="1" applyFill="1" applyBorder="1" applyAlignment="1">
      <alignment horizontal="center" wrapText="1"/>
    </xf>
    <xf numFmtId="0" fontId="32" fillId="10" borderId="2" xfId="0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center" wrapText="1"/>
    </xf>
    <xf numFmtId="0" fontId="31" fillId="10" borderId="2" xfId="0" applyFont="1" applyFill="1" applyBorder="1" applyAlignment="1">
      <alignment horizontal="center" wrapText="1"/>
    </xf>
    <xf numFmtId="44" fontId="31" fillId="13" borderId="2" xfId="0" applyNumberFormat="1" applyFont="1" applyFill="1" applyBorder="1" applyAlignment="1">
      <alignment horizontal="center" wrapText="1"/>
    </xf>
    <xf numFmtId="44" fontId="2" fillId="16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3" fontId="2" fillId="12" borderId="4" xfId="0" applyNumberFormat="1" applyFont="1" applyFill="1" applyBorder="1" applyAlignment="1">
      <alignment wrapText="1"/>
    </xf>
    <xf numFmtId="4" fontId="2" fillId="12" borderId="4" xfId="0" applyNumberFormat="1" applyFont="1" applyFill="1" applyBorder="1" applyAlignment="1">
      <alignment horizontal="right" wrapText="1"/>
    </xf>
    <xf numFmtId="0" fontId="2" fillId="9" borderId="4" xfId="0" applyFont="1" applyFill="1" applyBorder="1" applyAlignment="1">
      <alignment horizontal="center" wrapText="1"/>
    </xf>
    <xf numFmtId="44" fontId="2" fillId="2" borderId="4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9" borderId="4" xfId="0" applyFont="1" applyFill="1" applyBorder="1" applyAlignment="1">
      <alignment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textRotation="90" wrapText="1"/>
    </xf>
    <xf numFmtId="0" fontId="6" fillId="4" borderId="15" xfId="0" applyFont="1" applyFill="1" applyBorder="1" applyAlignment="1">
      <alignment horizontal="center" vertical="center" textRotation="90" wrapText="1"/>
    </xf>
    <xf numFmtId="4" fontId="9" fillId="4" borderId="15" xfId="0" applyNumberFormat="1" applyFont="1" applyFill="1" applyBorder="1" applyAlignment="1">
      <alignment horizontal="right" wrapText="1"/>
    </xf>
    <xf numFmtId="165" fontId="9" fillId="4" borderId="12" xfId="0" applyNumberFormat="1" applyFont="1" applyFill="1" applyBorder="1" applyAlignment="1">
      <alignment horizontal="center" vertical="center" wrapText="1"/>
    </xf>
    <xf numFmtId="0" fontId="42" fillId="17" borderId="11" xfId="0" applyFont="1" applyFill="1" applyBorder="1" applyAlignment="1">
      <alignment horizontal="center" vertical="center"/>
    </xf>
    <xf numFmtId="0" fontId="42" fillId="0" borderId="17" xfId="0" applyFont="1" applyBorder="1"/>
    <xf numFmtId="0" fontId="42" fillId="17" borderId="1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44" fontId="2" fillId="9" borderId="2" xfId="0" applyNumberFormat="1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right" wrapText="1"/>
    </xf>
    <xf numFmtId="0" fontId="21" fillId="2" borderId="2" xfId="0" applyFont="1" applyFill="1" applyBorder="1" applyAlignment="1">
      <alignment wrapText="1"/>
    </xf>
    <xf numFmtId="0" fontId="12" fillId="0" borderId="2" xfId="0" applyFont="1" applyBorder="1" applyAlignment="1">
      <alignment wrapText="1"/>
    </xf>
    <xf numFmtId="0" fontId="14" fillId="0" borderId="2" xfId="0" applyFont="1" applyBorder="1" applyAlignment="1">
      <alignment horizontal="right" wrapText="1"/>
    </xf>
    <xf numFmtId="0" fontId="16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44" fontId="2" fillId="2" borderId="2" xfId="0" applyNumberFormat="1" applyFont="1" applyFill="1" applyBorder="1" applyAlignment="1">
      <alignment vertical="top" wrapText="1"/>
    </xf>
    <xf numFmtId="44" fontId="2" fillId="9" borderId="4" xfId="0" applyNumberFormat="1" applyFont="1" applyFill="1" applyBorder="1" applyAlignment="1">
      <alignment vertical="top" wrapText="1"/>
    </xf>
    <xf numFmtId="0" fontId="9" fillId="4" borderId="12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20" borderId="15" xfId="0" applyFont="1" applyFill="1" applyBorder="1" applyAlignment="1">
      <alignment horizontal="center" vertical="center" wrapText="1"/>
    </xf>
    <xf numFmtId="164" fontId="3" fillId="20" borderId="12" xfId="0" applyNumberFormat="1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vertical="center" wrapText="1"/>
    </xf>
    <xf numFmtId="0" fontId="1" fillId="18" borderId="1" xfId="0" applyFont="1" applyFill="1" applyBorder="1" applyAlignment="1">
      <alignment wrapText="1"/>
    </xf>
    <xf numFmtId="0" fontId="1" fillId="24" borderId="1" xfId="0" applyFont="1" applyFill="1" applyBorder="1" applyAlignment="1">
      <alignment wrapText="1"/>
    </xf>
    <xf numFmtId="0" fontId="1" fillId="19" borderId="1" xfId="0" applyFont="1" applyFill="1" applyBorder="1" applyAlignment="1">
      <alignment wrapText="1"/>
    </xf>
    <xf numFmtId="0" fontId="1" fillId="16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15" borderId="1" xfId="0" applyFill="1" applyBorder="1"/>
    <xf numFmtId="0" fontId="25" fillId="0" borderId="1" xfId="0" applyFont="1" applyBorder="1"/>
    <xf numFmtId="0" fontId="2" fillId="2" borderId="1" xfId="0" applyFont="1" applyFill="1" applyBorder="1" applyAlignment="1">
      <alignment vertical="top" wrapText="1"/>
    </xf>
    <xf numFmtId="0" fontId="26" fillId="0" borderId="1" xfId="0" applyFont="1" applyBorder="1"/>
    <xf numFmtId="0" fontId="2" fillId="5" borderId="1" xfId="0" applyFont="1" applyFill="1" applyBorder="1" applyAlignment="1">
      <alignment vertical="top" wrapText="1"/>
    </xf>
    <xf numFmtId="0" fontId="43" fillId="18" borderId="1" xfId="0" applyFont="1" applyFill="1" applyBorder="1" applyAlignment="1">
      <alignment wrapText="1"/>
    </xf>
    <xf numFmtId="0" fontId="0" fillId="15" borderId="11" xfId="0" applyFill="1" applyBorder="1" applyAlignment="1">
      <alignment horizontal="center" vertical="center"/>
    </xf>
    <xf numFmtId="0" fontId="42" fillId="15" borderId="17" xfId="0" applyFont="1" applyFill="1" applyBorder="1"/>
    <xf numFmtId="0" fontId="35" fillId="28" borderId="11" xfId="0" applyFont="1" applyFill="1" applyBorder="1" applyAlignment="1">
      <alignment horizontal="center" vertical="center" wrapText="1"/>
    </xf>
    <xf numFmtId="0" fontId="35" fillId="28" borderId="12" xfId="0" applyFont="1" applyFill="1" applyBorder="1" applyAlignment="1">
      <alignment horizontal="center" vertical="center" wrapText="1"/>
    </xf>
    <xf numFmtId="0" fontId="6" fillId="29" borderId="11" xfId="0" applyFont="1" applyFill="1" applyBorder="1" applyAlignment="1">
      <alignment horizontal="center" vertical="center" textRotation="90" wrapText="1"/>
    </xf>
    <xf numFmtId="0" fontId="6" fillId="29" borderId="15" xfId="0" applyFont="1" applyFill="1" applyBorder="1" applyAlignment="1">
      <alignment horizontal="center" vertical="center" textRotation="90" wrapText="1"/>
    </xf>
    <xf numFmtId="0" fontId="7" fillId="29" borderId="15" xfId="0" applyFont="1" applyFill="1" applyBorder="1" applyAlignment="1">
      <alignment horizontal="center" vertical="center" textRotation="90" wrapText="1"/>
    </xf>
    <xf numFmtId="0" fontId="6" fillId="30" borderId="15" xfId="0" applyFont="1" applyFill="1" applyBorder="1" applyAlignment="1">
      <alignment horizontal="center" vertical="center" textRotation="90" wrapText="1"/>
    </xf>
    <xf numFmtId="0" fontId="6" fillId="31" borderId="15" xfId="0" applyFont="1" applyFill="1" applyBorder="1" applyAlignment="1">
      <alignment horizontal="center" vertical="center" textRotation="90" wrapText="1"/>
    </xf>
    <xf numFmtId="0" fontId="6" fillId="32" borderId="15" xfId="0" applyFont="1" applyFill="1" applyBorder="1" applyAlignment="1">
      <alignment horizontal="center" vertical="center" textRotation="90" wrapText="1"/>
    </xf>
    <xf numFmtId="0" fontId="11" fillId="19" borderId="5" xfId="0" applyFont="1" applyFill="1" applyBorder="1" applyAlignment="1">
      <alignment wrapText="1"/>
    </xf>
    <xf numFmtId="0" fontId="13" fillId="0" borderId="6" xfId="0" applyFont="1" applyBorder="1" applyAlignment="1">
      <alignment horizontal="right" wrapText="1"/>
    </xf>
    <xf numFmtId="0" fontId="11" fillId="16" borderId="5" xfId="0" applyFont="1" applyFill="1" applyBorder="1" applyAlignment="1">
      <alignment wrapText="1"/>
    </xf>
    <xf numFmtId="0" fontId="15" fillId="19" borderId="5" xfId="0" applyFont="1" applyFill="1" applyBorder="1" applyAlignment="1">
      <alignment wrapText="1"/>
    </xf>
    <xf numFmtId="0" fontId="17" fillId="16" borderId="5" xfId="0" applyFont="1" applyFill="1" applyBorder="1" applyAlignment="1">
      <alignment wrapText="1"/>
    </xf>
    <xf numFmtId="0" fontId="18" fillId="19" borderId="5" xfId="0" applyFont="1" applyFill="1" applyBorder="1" applyAlignment="1">
      <alignment wrapText="1"/>
    </xf>
    <xf numFmtId="0" fontId="19" fillId="19" borderId="5" xfId="0" applyFont="1" applyFill="1" applyBorder="1" applyAlignment="1">
      <alignment wrapText="1"/>
    </xf>
    <xf numFmtId="0" fontId="20" fillId="19" borderId="5" xfId="0" applyFont="1" applyFill="1" applyBorder="1" applyAlignment="1">
      <alignment wrapText="1"/>
    </xf>
    <xf numFmtId="0" fontId="11" fillId="19" borderId="7" xfId="0" applyFont="1" applyFill="1" applyBorder="1" applyAlignment="1">
      <alignment wrapText="1"/>
    </xf>
    <xf numFmtId="0" fontId="12" fillId="0" borderId="26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2" fillId="0" borderId="26" xfId="0" applyFont="1" applyBorder="1" applyAlignment="1">
      <alignment horizontal="right" wrapText="1"/>
    </xf>
    <xf numFmtId="0" fontId="13" fillId="0" borderId="8" xfId="0" applyFont="1" applyBorder="1" applyAlignment="1">
      <alignment horizontal="right" wrapText="1"/>
    </xf>
    <xf numFmtId="0" fontId="11" fillId="19" borderId="33" xfId="0" applyFont="1" applyFill="1" applyBorder="1" applyAlignment="1">
      <alignment wrapText="1"/>
    </xf>
    <xf numFmtId="0" fontId="12" fillId="0" borderId="34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2" fillId="0" borderId="34" xfId="0" applyFont="1" applyBorder="1" applyAlignment="1">
      <alignment horizontal="right" wrapText="1"/>
    </xf>
    <xf numFmtId="0" fontId="13" fillId="0" borderId="35" xfId="0" applyFont="1" applyBorder="1" applyAlignment="1">
      <alignment horizontal="right" wrapText="1"/>
    </xf>
    <xf numFmtId="0" fontId="11" fillId="0" borderId="33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22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23" fillId="0" borderId="5" xfId="0" applyFont="1" applyBorder="1" applyAlignment="1">
      <alignment wrapText="1"/>
    </xf>
    <xf numFmtId="0" fontId="24" fillId="2" borderId="5" xfId="0" applyFont="1" applyFill="1" applyBorder="1" applyAlignment="1">
      <alignment wrapText="1"/>
    </xf>
    <xf numFmtId="0" fontId="11" fillId="0" borderId="7" xfId="0" applyFont="1" applyBorder="1" applyAlignment="1">
      <alignment wrapText="1"/>
    </xf>
    <xf numFmtId="0" fontId="0" fillId="23" borderId="5" xfId="0" applyFill="1" applyBorder="1" applyAlignment="1">
      <alignment horizontal="center" vertical="center"/>
    </xf>
    <xf numFmtId="0" fontId="0" fillId="23" borderId="6" xfId="0" applyFill="1" applyBorder="1" applyAlignment="1">
      <alignment horizontal="center" vertical="center"/>
    </xf>
    <xf numFmtId="0" fontId="0" fillId="23" borderId="33" xfId="0" applyFill="1" applyBorder="1" applyAlignment="1">
      <alignment horizontal="center" vertical="center"/>
    </xf>
    <xf numFmtId="0" fontId="0" fillId="23" borderId="35" xfId="0" applyFill="1" applyBorder="1" applyAlignment="1">
      <alignment horizontal="center" vertical="center"/>
    </xf>
    <xf numFmtId="0" fontId="0" fillId="23" borderId="7" xfId="0" applyFill="1" applyBorder="1" applyAlignment="1">
      <alignment horizontal="center" vertical="center"/>
    </xf>
    <xf numFmtId="0" fontId="0" fillId="23" borderId="8" xfId="0" applyFill="1" applyBorder="1" applyAlignment="1">
      <alignment horizontal="center" vertical="center"/>
    </xf>
    <xf numFmtId="0" fontId="35" fillId="15" borderId="11" xfId="0" applyFont="1" applyFill="1" applyBorder="1" applyAlignment="1">
      <alignment horizontal="center" vertical="center"/>
    </xf>
    <xf numFmtId="0" fontId="0" fillId="23" borderId="30" xfId="0" applyFill="1" applyBorder="1" applyAlignment="1">
      <alignment horizontal="center" vertical="center"/>
    </xf>
    <xf numFmtId="0" fontId="0" fillId="23" borderId="31" xfId="0" applyFill="1" applyBorder="1" applyAlignment="1">
      <alignment horizontal="center" vertical="center"/>
    </xf>
    <xf numFmtId="0" fontId="35" fillId="15" borderId="12" xfId="0" applyFont="1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2" fillId="2" borderId="26" xfId="0" applyFont="1" applyFill="1" applyBorder="1" applyAlignment="1">
      <alignment wrapText="1"/>
    </xf>
    <xf numFmtId="44" fontId="2" fillId="9" borderId="26" xfId="0" applyNumberFormat="1" applyFont="1" applyFill="1" applyBorder="1" applyAlignment="1">
      <alignment vertical="top" wrapText="1"/>
    </xf>
    <xf numFmtId="0" fontId="2" fillId="9" borderId="26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vertical="top" wrapText="1"/>
    </xf>
    <xf numFmtId="4" fontId="2" fillId="2" borderId="26" xfId="0" applyNumberFormat="1" applyFont="1" applyFill="1" applyBorder="1" applyAlignment="1">
      <alignment horizontal="right" wrapText="1"/>
    </xf>
    <xf numFmtId="165" fontId="2" fillId="2" borderId="26" xfId="0" applyNumberFormat="1" applyFont="1" applyFill="1" applyBorder="1" applyAlignment="1">
      <alignment wrapText="1"/>
    </xf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19" borderId="9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horizontal="right" wrapText="1"/>
    </xf>
    <xf numFmtId="0" fontId="13" fillId="0" borderId="10" xfId="0" applyFont="1" applyBorder="1" applyAlignment="1">
      <alignment horizontal="right" wrapText="1"/>
    </xf>
    <xf numFmtId="0" fontId="0" fillId="23" borderId="9" xfId="0" applyFill="1" applyBorder="1" applyAlignment="1">
      <alignment horizontal="center" vertical="center"/>
    </xf>
    <xf numFmtId="0" fontId="0" fillId="23" borderId="10" xfId="0" applyFill="1" applyBorder="1" applyAlignment="1">
      <alignment horizontal="center" vertical="center"/>
    </xf>
    <xf numFmtId="0" fontId="8" fillId="27" borderId="14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right" wrapText="1"/>
    </xf>
    <xf numFmtId="0" fontId="13" fillId="0" borderId="3" xfId="0" applyFont="1" applyBorder="1" applyAlignment="1">
      <alignment horizontal="right" wrapText="1"/>
    </xf>
    <xf numFmtId="0" fontId="13" fillId="0" borderId="37" xfId="0" applyFont="1" applyBorder="1" applyAlignment="1">
      <alignment horizontal="right" wrapText="1"/>
    </xf>
    <xf numFmtId="0" fontId="2" fillId="9" borderId="9" xfId="0" applyFont="1" applyFill="1" applyBorder="1" applyAlignment="1">
      <alignment wrapText="1"/>
    </xf>
    <xf numFmtId="44" fontId="2" fillId="9" borderId="10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44" fontId="2" fillId="2" borderId="6" xfId="0" applyNumberFormat="1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13" borderId="18" xfId="0" applyFont="1" applyFill="1" applyBorder="1" applyAlignment="1">
      <alignment wrapText="1"/>
    </xf>
    <xf numFmtId="164" fontId="2" fillId="9" borderId="10" xfId="0" applyNumberFormat="1" applyFont="1" applyFill="1" applyBorder="1" applyAlignment="1">
      <alignment horizontal="center" wrapText="1"/>
    </xf>
    <xf numFmtId="164" fontId="2" fillId="12" borderId="6" xfId="0" applyNumberFormat="1" applyFont="1" applyFill="1" applyBorder="1" applyAlignment="1">
      <alignment horizontal="center" wrapText="1"/>
    </xf>
    <xf numFmtId="164" fontId="2" fillId="9" borderId="6" xfId="0" applyNumberFormat="1" applyFont="1" applyFill="1" applyBorder="1" applyAlignment="1">
      <alignment horizontal="center" wrapText="1"/>
    </xf>
    <xf numFmtId="164" fontId="31" fillId="10" borderId="6" xfId="0" applyNumberFormat="1" applyFont="1" applyFill="1" applyBorder="1" applyAlignment="1">
      <alignment horizontal="center" wrapText="1"/>
    </xf>
    <xf numFmtId="44" fontId="2" fillId="2" borderId="26" xfId="0" applyNumberFormat="1" applyFont="1" applyFill="1" applyBorder="1" applyAlignment="1">
      <alignment horizontal="center" wrapText="1"/>
    </xf>
    <xf numFmtId="164" fontId="2" fillId="9" borderId="8" xfId="0" applyNumberFormat="1" applyFont="1" applyFill="1" applyBorder="1" applyAlignment="1">
      <alignment horizontal="center" wrapText="1"/>
    </xf>
    <xf numFmtId="0" fontId="2" fillId="9" borderId="34" xfId="0" applyFont="1" applyFill="1" applyBorder="1" applyAlignment="1">
      <alignment horizontal="center" wrapText="1"/>
    </xf>
    <xf numFmtId="0" fontId="34" fillId="2" borderId="18" xfId="0" applyFont="1" applyFill="1" applyBorder="1" applyAlignment="1">
      <alignment wrapText="1"/>
    </xf>
    <xf numFmtId="164" fontId="36" fillId="9" borderId="6" xfId="0" applyNumberFormat="1" applyFont="1" applyFill="1" applyBorder="1" applyAlignment="1">
      <alignment horizontal="center" wrapText="1"/>
    </xf>
    <xf numFmtId="0" fontId="2" fillId="12" borderId="26" xfId="0" applyFont="1" applyFill="1" applyBorder="1" applyAlignment="1">
      <alignment horizontal="center" wrapText="1"/>
    </xf>
    <xf numFmtId="44" fontId="2" fillId="13" borderId="26" xfId="0" applyNumberFormat="1" applyFont="1" applyFill="1" applyBorder="1" applyAlignment="1">
      <alignment horizontal="center" wrapText="1"/>
    </xf>
    <xf numFmtId="164" fontId="2" fillId="12" borderId="8" xfId="0" applyNumberFormat="1" applyFont="1" applyFill="1" applyBorder="1" applyAlignment="1">
      <alignment horizontal="center" wrapText="1"/>
    </xf>
    <xf numFmtId="0" fontId="2" fillId="2" borderId="33" xfId="0" applyFont="1" applyFill="1" applyBorder="1" applyAlignment="1">
      <alignment wrapText="1"/>
    </xf>
    <xf numFmtId="0" fontId="2" fillId="2" borderId="34" xfId="0" applyFont="1" applyFill="1" applyBorder="1" applyAlignment="1">
      <alignment wrapText="1"/>
    </xf>
    <xf numFmtId="44" fontId="2" fillId="9" borderId="34" xfId="0" applyNumberFormat="1" applyFont="1" applyFill="1" applyBorder="1" applyAlignment="1">
      <alignment vertical="top" wrapText="1"/>
    </xf>
    <xf numFmtId="0" fontId="2" fillId="2" borderId="35" xfId="0" applyFont="1" applyFill="1" applyBorder="1" applyAlignment="1">
      <alignment wrapText="1"/>
    </xf>
    <xf numFmtId="0" fontId="2" fillId="12" borderId="9" xfId="0" applyFont="1" applyFill="1" applyBorder="1" applyAlignment="1">
      <alignment wrapText="1"/>
    </xf>
    <xf numFmtId="165" fontId="2" fillId="12" borderId="10" xfId="0" applyNumberFormat="1" applyFont="1" applyFill="1" applyBorder="1" applyAlignment="1">
      <alignment wrapText="1"/>
    </xf>
    <xf numFmtId="165" fontId="2" fillId="9" borderId="6" xfId="0" applyNumberFormat="1" applyFont="1" applyFill="1" applyBorder="1" applyAlignment="1">
      <alignment wrapText="1"/>
    </xf>
    <xf numFmtId="0" fontId="2" fillId="13" borderId="5" xfId="0" applyFont="1" applyFill="1" applyBorder="1" applyAlignment="1">
      <alignment wrapText="1"/>
    </xf>
    <xf numFmtId="165" fontId="2" fillId="12" borderId="6" xfId="0" applyNumberFormat="1" applyFont="1" applyFill="1" applyBorder="1" applyAlignment="1">
      <alignment wrapText="1"/>
    </xf>
    <xf numFmtId="0" fontId="32" fillId="13" borderId="5" xfId="0" applyFont="1" applyFill="1" applyBorder="1" applyAlignment="1">
      <alignment wrapText="1"/>
    </xf>
    <xf numFmtId="0" fontId="2" fillId="13" borderId="5" xfId="0" applyFont="1" applyFill="1" applyBorder="1" applyAlignment="1">
      <alignment horizontal="left" wrapText="1"/>
    </xf>
    <xf numFmtId="165" fontId="2" fillId="12" borderId="6" xfId="0" applyNumberFormat="1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165" fontId="2" fillId="9" borderId="6" xfId="0" applyNumberFormat="1" applyFont="1" applyFill="1" applyBorder="1" applyAlignment="1">
      <alignment horizontal="left" wrapText="1"/>
    </xf>
    <xf numFmtId="0" fontId="2" fillId="10" borderId="5" xfId="0" applyFont="1" applyFill="1" applyBorder="1" applyAlignment="1">
      <alignment wrapText="1"/>
    </xf>
    <xf numFmtId="165" fontId="2" fillId="10" borderId="6" xfId="0" applyNumberFormat="1" applyFont="1" applyFill="1" applyBorder="1" applyAlignment="1">
      <alignment wrapText="1"/>
    </xf>
    <xf numFmtId="0" fontId="2" fillId="11" borderId="5" xfId="0" applyFont="1" applyFill="1" applyBorder="1" applyAlignment="1">
      <alignment wrapText="1"/>
    </xf>
    <xf numFmtId="165" fontId="2" fillId="11" borderId="6" xfId="0" applyNumberFormat="1" applyFont="1" applyFill="1" applyBorder="1" applyAlignment="1">
      <alignment wrapText="1"/>
    </xf>
    <xf numFmtId="165" fontId="2" fillId="13" borderId="6" xfId="0" applyNumberFormat="1" applyFont="1" applyFill="1" applyBorder="1" applyAlignment="1">
      <alignment wrapText="1"/>
    </xf>
    <xf numFmtId="0" fontId="2" fillId="13" borderId="7" xfId="0" applyFont="1" applyFill="1" applyBorder="1" applyAlignment="1">
      <alignment wrapText="1"/>
    </xf>
    <xf numFmtId="0" fontId="2" fillId="13" borderId="26" xfId="0" applyFont="1" applyFill="1" applyBorder="1" applyAlignment="1">
      <alignment wrapText="1"/>
    </xf>
    <xf numFmtId="4" fontId="2" fillId="13" borderId="26" xfId="0" applyNumberFormat="1" applyFont="1" applyFill="1" applyBorder="1" applyAlignment="1">
      <alignment horizontal="right" wrapText="1"/>
    </xf>
    <xf numFmtId="165" fontId="2" fillId="12" borderId="8" xfId="0" applyNumberFormat="1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32" fillId="12" borderId="4" xfId="0" applyFont="1" applyFill="1" applyBorder="1" applyAlignment="1">
      <alignment horizontal="center" wrapText="1"/>
    </xf>
    <xf numFmtId="165" fontId="2" fillId="2" borderId="8" xfId="0" applyNumberFormat="1" applyFont="1" applyFill="1" applyBorder="1" applyAlignment="1">
      <alignment wrapText="1"/>
    </xf>
    <xf numFmtId="0" fontId="2" fillId="13" borderId="4" xfId="0" applyFont="1" applyFill="1" applyBorder="1" applyAlignment="1">
      <alignment wrapText="1"/>
    </xf>
    <xf numFmtId="4" fontId="2" fillId="13" borderId="4" xfId="0" applyNumberFormat="1" applyFont="1" applyFill="1" applyBorder="1" applyAlignment="1">
      <alignment horizontal="right" wrapText="1"/>
    </xf>
    <xf numFmtId="165" fontId="2" fillId="13" borderId="16" xfId="0" applyNumberFormat="1" applyFont="1" applyFill="1" applyBorder="1" applyAlignment="1">
      <alignment wrapText="1"/>
    </xf>
    <xf numFmtId="0" fontId="36" fillId="13" borderId="33" xfId="0" applyFont="1" applyFill="1" applyBorder="1" applyAlignment="1">
      <alignment wrapText="1"/>
    </xf>
    <xf numFmtId="0" fontId="36" fillId="13" borderId="34" xfId="0" applyFont="1" applyFill="1" applyBorder="1" applyAlignment="1">
      <alignment wrapText="1"/>
    </xf>
    <xf numFmtId="4" fontId="36" fillId="13" borderId="34" xfId="0" applyNumberFormat="1" applyFont="1" applyFill="1" applyBorder="1" applyAlignment="1">
      <alignment horizontal="right" wrapText="1"/>
    </xf>
    <xf numFmtId="165" fontId="36" fillId="13" borderId="35" xfId="0" applyNumberFormat="1" applyFont="1" applyFill="1" applyBorder="1" applyAlignment="1">
      <alignment wrapText="1"/>
    </xf>
    <xf numFmtId="165" fontId="2" fillId="2" borderId="6" xfId="0" applyNumberFormat="1" applyFont="1" applyFill="1" applyBorder="1" applyAlignment="1">
      <alignment wrapText="1"/>
    </xf>
    <xf numFmtId="165" fontId="31" fillId="13" borderId="6" xfId="0" applyNumberFormat="1" applyFont="1" applyFill="1" applyBorder="1" applyAlignment="1">
      <alignment wrapText="1"/>
    </xf>
    <xf numFmtId="0" fontId="34" fillId="2" borderId="5" xfId="0" applyFont="1" applyFill="1" applyBorder="1" applyAlignment="1">
      <alignment wrapText="1"/>
    </xf>
    <xf numFmtId="0" fontId="2" fillId="13" borderId="20" xfId="0" applyFont="1" applyFill="1" applyBorder="1" applyAlignment="1">
      <alignment wrapText="1"/>
    </xf>
    <xf numFmtId="0" fontId="2" fillId="2" borderId="34" xfId="0" applyFont="1" applyFill="1" applyBorder="1" applyAlignment="1">
      <alignment horizontal="center" vertical="top" wrapText="1"/>
    </xf>
    <xf numFmtId="164" fontId="2" fillId="2" borderId="35" xfId="0" applyNumberFormat="1" applyFont="1" applyFill="1" applyBorder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164" fontId="2" fillId="2" borderId="8" xfId="0" applyNumberFormat="1" applyFont="1" applyFill="1" applyBorder="1" applyAlignment="1">
      <alignment horizontal="center" wrapText="1"/>
    </xf>
    <xf numFmtId="4" fontId="2" fillId="2" borderId="34" xfId="0" applyNumberFormat="1" applyFont="1" applyFill="1" applyBorder="1" applyAlignment="1">
      <alignment horizontal="right" wrapText="1"/>
    </xf>
    <xf numFmtId="165" fontId="2" fillId="2" borderId="35" xfId="0" applyNumberFormat="1" applyFont="1" applyFill="1" applyBorder="1" applyAlignment="1">
      <alignment wrapText="1"/>
    </xf>
    <xf numFmtId="0" fontId="2" fillId="12" borderId="34" xfId="0" applyFont="1" applyFill="1" applyBorder="1" applyAlignment="1">
      <alignment horizontal="center" wrapText="1"/>
    </xf>
    <xf numFmtId="44" fontId="2" fillId="13" borderId="34" xfId="0" applyNumberFormat="1" applyFont="1" applyFill="1" applyBorder="1" applyAlignment="1">
      <alignment horizontal="center" wrapText="1"/>
    </xf>
    <xf numFmtId="164" fontId="2" fillId="12" borderId="35" xfId="0" applyNumberFormat="1" applyFont="1" applyFill="1" applyBorder="1" applyAlignment="1">
      <alignment horizontal="center" wrapText="1"/>
    </xf>
    <xf numFmtId="0" fontId="2" fillId="13" borderId="33" xfId="0" applyFont="1" applyFill="1" applyBorder="1" applyAlignment="1">
      <alignment wrapText="1"/>
    </xf>
    <xf numFmtId="0" fontId="2" fillId="13" borderId="34" xfId="0" applyFont="1" applyFill="1" applyBorder="1" applyAlignment="1">
      <alignment wrapText="1"/>
    </xf>
    <xf numFmtId="4" fontId="2" fillId="13" borderId="34" xfId="0" applyNumberFormat="1" applyFont="1" applyFill="1" applyBorder="1" applyAlignment="1">
      <alignment horizontal="right" wrapText="1"/>
    </xf>
    <xf numFmtId="165" fontId="2" fillId="13" borderId="35" xfId="0" applyNumberFormat="1" applyFont="1" applyFill="1" applyBorder="1" applyAlignment="1">
      <alignment wrapText="1"/>
    </xf>
    <xf numFmtId="165" fontId="2" fillId="13" borderId="8" xfId="0" applyNumberFormat="1" applyFont="1" applyFill="1" applyBorder="1" applyAlignment="1">
      <alignment wrapText="1"/>
    </xf>
    <xf numFmtId="0" fontId="2" fillId="16" borderId="5" xfId="0" applyFont="1" applyFill="1" applyBorder="1" applyAlignment="1">
      <alignment wrapText="1"/>
    </xf>
    <xf numFmtId="0" fontId="2" fillId="14" borderId="5" xfId="0" applyFont="1" applyFill="1" applyBorder="1" applyAlignment="1">
      <alignment wrapText="1"/>
    </xf>
    <xf numFmtId="0" fontId="2" fillId="16" borderId="6" xfId="0" applyFont="1" applyFill="1" applyBorder="1" applyAlignment="1">
      <alignment wrapText="1"/>
    </xf>
    <xf numFmtId="0" fontId="2" fillId="14" borderId="6" xfId="0" applyFont="1" applyFill="1" applyBorder="1" applyAlignment="1">
      <alignment wrapText="1"/>
    </xf>
    <xf numFmtId="164" fontId="2" fillId="0" borderId="6" xfId="0" applyNumberFormat="1" applyFont="1" applyBorder="1" applyAlignment="1">
      <alignment horizontal="center" wrapText="1"/>
    </xf>
    <xf numFmtId="165" fontId="2" fillId="2" borderId="34" xfId="0" applyNumberFormat="1" applyFont="1" applyFill="1" applyBorder="1" applyAlignment="1">
      <alignment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textRotation="90"/>
    </xf>
    <xf numFmtId="0" fontId="41" fillId="6" borderId="11" xfId="0" applyFont="1" applyFill="1" applyBorder="1" applyAlignment="1">
      <alignment horizontal="center" wrapText="1"/>
    </xf>
    <xf numFmtId="0" fontId="32" fillId="0" borderId="9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2" fillId="0" borderId="7" xfId="0" applyFont="1" applyBorder="1" applyAlignment="1">
      <alignment horizontal="center" wrapText="1"/>
    </xf>
    <xf numFmtId="0" fontId="32" fillId="0" borderId="33" xfId="0" applyFont="1" applyBorder="1" applyAlignment="1">
      <alignment horizontal="center" wrapText="1"/>
    </xf>
    <xf numFmtId="0" fontId="32" fillId="2" borderId="5" xfId="0" applyFont="1" applyFill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35" fillId="0" borderId="1" xfId="0" applyFont="1" applyBorder="1"/>
    <xf numFmtId="0" fontId="10" fillId="24" borderId="27" xfId="0" applyFont="1" applyFill="1" applyBorder="1" applyAlignment="1">
      <alignment wrapText="1"/>
    </xf>
    <xf numFmtId="0" fontId="5" fillId="21" borderId="28" xfId="0" applyFont="1" applyFill="1" applyBorder="1"/>
    <xf numFmtId="0" fontId="0" fillId="0" borderId="28" xfId="0" applyBorder="1"/>
    <xf numFmtId="0" fontId="0" fillId="21" borderId="2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18" borderId="24" xfId="0" applyFont="1" applyFill="1" applyBorder="1" applyAlignment="1">
      <alignment wrapText="1"/>
    </xf>
    <xf numFmtId="0" fontId="0" fillId="0" borderId="25" xfId="0" applyBorder="1" applyAlignment="1">
      <alignment wrapText="1"/>
    </xf>
    <xf numFmtId="0" fontId="39" fillId="25" borderId="27" xfId="0" applyFont="1" applyFill="1" applyBorder="1" applyAlignment="1">
      <alignment horizontal="center" vertical="center" wrapText="1"/>
    </xf>
    <xf numFmtId="0" fontId="45" fillId="26" borderId="28" xfId="0" applyFont="1" applyFill="1" applyBorder="1"/>
    <xf numFmtId="0" fontId="45" fillId="26" borderId="17" xfId="0" applyFont="1" applyFill="1" applyBorder="1"/>
    <xf numFmtId="0" fontId="40" fillId="7" borderId="27" xfId="0" applyFont="1" applyFill="1" applyBorder="1" applyAlignment="1">
      <alignment horizontal="center" vertical="center"/>
    </xf>
    <xf numFmtId="0" fontId="45" fillId="0" borderId="28" xfId="0" applyFont="1" applyBorder="1"/>
    <xf numFmtId="0" fontId="45" fillId="0" borderId="17" xfId="0" applyFont="1" applyBorder="1"/>
    <xf numFmtId="0" fontId="39" fillId="8" borderId="27" xfId="0" applyFont="1" applyFill="1" applyBorder="1" applyAlignment="1">
      <alignment horizontal="center" vertical="center" wrapText="1"/>
    </xf>
    <xf numFmtId="0" fontId="4" fillId="22" borderId="27" xfId="0" applyFont="1" applyFill="1" applyBorder="1" applyAlignment="1">
      <alignment horizontal="center" vertical="center" wrapText="1"/>
    </xf>
    <xf numFmtId="0" fontId="5" fillId="21" borderId="17" xfId="0" applyFont="1" applyFill="1" applyBorder="1"/>
    <xf numFmtId="0" fontId="10" fillId="24" borderId="38" xfId="0" applyFont="1" applyFill="1" applyBorder="1" applyAlignment="1">
      <alignment wrapText="1"/>
    </xf>
    <xf numFmtId="0" fontId="0" fillId="0" borderId="39" xfId="0" applyBorder="1"/>
    <xf numFmtId="0" fontId="0" fillId="0" borderId="19" xfId="0" applyBorder="1"/>
    <xf numFmtId="0" fontId="0" fillId="0" borderId="22" xfId="0" applyBorder="1"/>
    <xf numFmtId="0" fontId="10" fillId="18" borderId="21" xfId="0" applyFont="1" applyFill="1" applyBorder="1" applyAlignment="1">
      <alignment wrapText="1"/>
    </xf>
    <xf numFmtId="0" fontId="0" fillId="0" borderId="29" xfId="0" applyBorder="1" applyAlignment="1">
      <alignment wrapText="1"/>
    </xf>
    <xf numFmtId="0" fontId="10" fillId="24" borderId="36" xfId="0" applyFont="1" applyFill="1" applyBorder="1" applyAlignment="1">
      <alignment wrapText="1"/>
    </xf>
    <xf numFmtId="0" fontId="0" fillId="0" borderId="32" xfId="0" applyBorder="1"/>
    <xf numFmtId="0" fontId="0" fillId="0" borderId="1" xfId="0" applyBorder="1"/>
    <xf numFmtId="0" fontId="0" fillId="0" borderId="23" xfId="0" applyBorder="1"/>
    <xf numFmtId="0" fontId="10" fillId="18" borderId="9" xfId="0" applyFont="1" applyFill="1" applyBorder="1" applyAlignment="1">
      <alignment wrapText="1"/>
    </xf>
    <xf numFmtId="0" fontId="0" fillId="0" borderId="4" xfId="0" applyBorder="1"/>
    <xf numFmtId="0" fontId="0" fillId="0" borderId="16" xfId="0" applyBorder="1"/>
    <xf numFmtId="0" fontId="44" fillId="24" borderId="38" xfId="0" applyFont="1" applyFill="1" applyBorder="1" applyAlignment="1">
      <alignment wrapText="1"/>
    </xf>
    <xf numFmtId="0" fontId="43" fillId="21" borderId="39" xfId="0" applyFont="1" applyFill="1" applyBorder="1"/>
    <xf numFmtId="0" fontId="5" fillId="21" borderId="39" xfId="0" applyFont="1" applyFill="1" applyBorder="1"/>
    <xf numFmtId="0" fontId="0" fillId="0" borderId="13" xfId="0" applyBorder="1" applyAlignment="1">
      <alignment wrapText="1"/>
    </xf>
    <xf numFmtId="0" fontId="5" fillId="21" borderId="3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A9E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058"/>
  <sheetViews>
    <sheetView tabSelected="1" topLeftCell="AA1" zoomScale="114" zoomScaleNormal="91" workbookViewId="0">
      <pane ySplit="2" topLeftCell="A48" activePane="bottomLeft" state="frozen"/>
      <selection pane="bottomLeft" activeCell="AG51" sqref="AG51"/>
    </sheetView>
  </sheetViews>
  <sheetFormatPr defaultColWidth="12.6640625" defaultRowHeight="15" customHeight="1"/>
  <cols>
    <col min="1" max="1" width="1.6640625" style="105" customWidth="1"/>
    <col min="2" max="2" width="52.21875" style="2" customWidth="1"/>
    <col min="3" max="3" width="26" style="2" customWidth="1"/>
    <col min="4" max="25" width="4.21875" style="2" customWidth="1"/>
    <col min="26" max="26" width="8.6640625" style="2" customWidth="1"/>
    <col min="27" max="27" width="12" style="2" customWidth="1"/>
    <col min="28" max="28" width="8.33203125" style="2" customWidth="1"/>
    <col min="29" max="29" width="9.33203125" style="2" customWidth="1"/>
    <col min="30" max="30" width="11.109375" style="2" customWidth="1"/>
    <col min="31" max="31" width="14.33203125" style="265" customWidth="1"/>
    <col min="32" max="32" width="13.5546875" style="2" customWidth="1"/>
    <col min="33" max="33" width="25.44140625" style="2" customWidth="1"/>
    <col min="34" max="34" width="22.33203125" style="2" customWidth="1"/>
    <col min="35" max="35" width="8.33203125" style="2" customWidth="1"/>
    <col min="36" max="36" width="9.33203125" style="2" customWidth="1"/>
    <col min="37" max="37" width="13.109375" style="2" customWidth="1"/>
    <col min="38" max="38" width="13.44140625" style="2" customWidth="1"/>
    <col min="39" max="39" width="8.33203125" style="2" customWidth="1"/>
    <col min="40" max="40" width="9.33203125" style="32" customWidth="1"/>
    <col min="41" max="41" width="11.109375" style="2" customWidth="1"/>
    <col min="42" max="42" width="10.33203125" style="60" customWidth="1"/>
    <col min="43" max="43" width="9.77734375" style="60" customWidth="1"/>
    <col min="44" max="16384" width="12.6640625" style="2"/>
  </cols>
  <sheetData>
    <row r="1" spans="1:43" thickBot="1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14"/>
      <c r="AB1" s="14"/>
      <c r="AC1" s="14"/>
      <c r="AD1" s="14"/>
      <c r="AE1" s="257"/>
      <c r="AF1" s="94"/>
      <c r="AG1" s="94"/>
      <c r="AH1" s="94"/>
      <c r="AI1" s="94"/>
      <c r="AJ1" s="95"/>
      <c r="AK1" s="3"/>
      <c r="AL1" s="14"/>
      <c r="AM1" s="14"/>
      <c r="AN1" s="31"/>
      <c r="AO1" s="15"/>
    </row>
    <row r="2" spans="1:43" ht="124.5" customHeight="1" thickBot="1">
      <c r="A2" s="96"/>
      <c r="B2" s="280" t="s">
        <v>0</v>
      </c>
      <c r="C2" s="281"/>
      <c r="D2" s="115" t="s">
        <v>1</v>
      </c>
      <c r="E2" s="120" t="s">
        <v>2</v>
      </c>
      <c r="F2" s="67" t="s">
        <v>3</v>
      </c>
      <c r="G2" s="119" t="s">
        <v>4</v>
      </c>
      <c r="H2" s="118" t="s">
        <v>5</v>
      </c>
      <c r="I2" s="116" t="s">
        <v>6</v>
      </c>
      <c r="J2" s="120" t="s">
        <v>7</v>
      </c>
      <c r="K2" s="67" t="s">
        <v>8</v>
      </c>
      <c r="L2" s="68" t="s">
        <v>9</v>
      </c>
      <c r="M2" s="119" t="s">
        <v>10</v>
      </c>
      <c r="N2" s="118" t="s">
        <v>11</v>
      </c>
      <c r="O2" s="117" t="s">
        <v>12</v>
      </c>
      <c r="P2" s="67" t="s">
        <v>13</v>
      </c>
      <c r="Q2" s="68" t="s">
        <v>14</v>
      </c>
      <c r="R2" s="119" t="s">
        <v>15</v>
      </c>
      <c r="S2" s="118" t="s">
        <v>16</v>
      </c>
      <c r="T2" s="116" t="s">
        <v>17</v>
      </c>
      <c r="U2" s="120" t="s">
        <v>18</v>
      </c>
      <c r="V2" s="67" t="s">
        <v>19</v>
      </c>
      <c r="W2" s="68" t="s">
        <v>20</v>
      </c>
      <c r="X2" s="119" t="s">
        <v>21</v>
      </c>
      <c r="Y2" s="118" t="s">
        <v>22</v>
      </c>
      <c r="Z2" s="173" t="s">
        <v>23</v>
      </c>
      <c r="AA2" s="273" t="s">
        <v>892</v>
      </c>
      <c r="AB2" s="274"/>
      <c r="AC2" s="274"/>
      <c r="AD2" s="275"/>
      <c r="AE2" s="276" t="s">
        <v>24</v>
      </c>
      <c r="AF2" s="277"/>
      <c r="AG2" s="277"/>
      <c r="AH2" s="277"/>
      <c r="AI2" s="277"/>
      <c r="AJ2" s="277"/>
      <c r="AK2" s="278"/>
      <c r="AL2" s="279" t="s">
        <v>25</v>
      </c>
      <c r="AM2" s="277"/>
      <c r="AN2" s="277"/>
      <c r="AO2" s="278"/>
      <c r="AP2" s="113" t="s">
        <v>888</v>
      </c>
      <c r="AQ2" s="114" t="s">
        <v>889</v>
      </c>
    </row>
    <row r="3" spans="1:43" ht="25.2" thickBot="1">
      <c r="A3" s="97"/>
      <c r="B3" s="266" t="s">
        <v>26</v>
      </c>
      <c r="C3" s="267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62" t="s">
        <v>27</v>
      </c>
      <c r="AB3" s="63" t="s">
        <v>28</v>
      </c>
      <c r="AC3" s="63" t="s">
        <v>29</v>
      </c>
      <c r="AD3" s="88" t="s">
        <v>30</v>
      </c>
      <c r="AE3" s="258" t="s">
        <v>31</v>
      </c>
      <c r="AF3" s="89" t="s">
        <v>27</v>
      </c>
      <c r="AG3" s="89" t="s">
        <v>32</v>
      </c>
      <c r="AH3" s="89" t="s">
        <v>33</v>
      </c>
      <c r="AI3" s="89" t="s">
        <v>28</v>
      </c>
      <c r="AJ3" s="90" t="s">
        <v>29</v>
      </c>
      <c r="AK3" s="91" t="s">
        <v>34</v>
      </c>
      <c r="AL3" s="62" t="s">
        <v>27</v>
      </c>
      <c r="AM3" s="63" t="s">
        <v>28</v>
      </c>
      <c r="AN3" s="69" t="s">
        <v>29</v>
      </c>
      <c r="AO3" s="70" t="s">
        <v>30</v>
      </c>
      <c r="AP3" s="269"/>
      <c r="AQ3" s="270"/>
    </row>
    <row r="4" spans="1:43" ht="39.6">
      <c r="A4" s="99"/>
      <c r="B4" s="166" t="s">
        <v>35</v>
      </c>
      <c r="C4" s="167" t="s">
        <v>36</v>
      </c>
      <c r="D4" s="168"/>
      <c r="E4" s="168"/>
      <c r="F4" s="168"/>
      <c r="G4" s="169">
        <v>5</v>
      </c>
      <c r="H4" s="168"/>
      <c r="I4" s="168"/>
      <c r="J4" s="168"/>
      <c r="K4" s="169">
        <v>2</v>
      </c>
      <c r="L4" s="169">
        <v>2</v>
      </c>
      <c r="M4" s="168"/>
      <c r="N4" s="168"/>
      <c r="O4" s="168"/>
      <c r="P4" s="168"/>
      <c r="Q4" s="169">
        <v>2</v>
      </c>
      <c r="R4" s="169">
        <v>7</v>
      </c>
      <c r="S4" s="169">
        <v>5</v>
      </c>
      <c r="T4" s="168"/>
      <c r="U4" s="169">
        <v>1</v>
      </c>
      <c r="V4" s="168"/>
      <c r="W4" s="169">
        <v>2</v>
      </c>
      <c r="X4" s="169">
        <v>2</v>
      </c>
      <c r="Y4" s="168"/>
      <c r="Z4" s="174">
        <v>28</v>
      </c>
      <c r="AA4" s="177" t="s">
        <v>37</v>
      </c>
      <c r="AB4" s="61" t="s">
        <v>38</v>
      </c>
      <c r="AC4" s="87">
        <v>51.489999999999995</v>
      </c>
      <c r="AD4" s="178">
        <v>0.10297999999999999</v>
      </c>
      <c r="AE4" s="259">
        <v>710045</v>
      </c>
      <c r="AF4" s="58" t="s">
        <v>39</v>
      </c>
      <c r="AG4" s="58" t="s">
        <v>40</v>
      </c>
      <c r="AH4" s="58" t="s">
        <v>41</v>
      </c>
      <c r="AI4" s="58" t="s">
        <v>42</v>
      </c>
      <c r="AJ4" s="59">
        <v>47.053763440860216</v>
      </c>
      <c r="AK4" s="185">
        <f>AJ4/500</f>
        <v>9.410752688172043E-2</v>
      </c>
      <c r="AL4" s="201" t="s">
        <v>43</v>
      </c>
      <c r="AM4" s="56">
        <v>500</v>
      </c>
      <c r="AN4" s="57">
        <v>24.1</v>
      </c>
      <c r="AO4" s="202">
        <f t="shared" ref="AO4:AO50" si="0">AN4/AM4</f>
        <v>4.82E-2</v>
      </c>
      <c r="AP4" s="171"/>
      <c r="AQ4" s="172">
        <v>1</v>
      </c>
    </row>
    <row r="5" spans="1:43" ht="39.6">
      <c r="A5" s="99"/>
      <c r="B5" s="121" t="s">
        <v>44</v>
      </c>
      <c r="C5" s="82" t="s">
        <v>45</v>
      </c>
      <c r="D5" s="76"/>
      <c r="E5" s="76"/>
      <c r="F5" s="75">
        <v>5</v>
      </c>
      <c r="G5" s="75">
        <v>5</v>
      </c>
      <c r="H5" s="75">
        <v>4</v>
      </c>
      <c r="I5" s="75">
        <v>4</v>
      </c>
      <c r="J5" s="75">
        <v>10</v>
      </c>
      <c r="K5" s="76"/>
      <c r="L5" s="75">
        <v>25</v>
      </c>
      <c r="M5" s="76"/>
      <c r="N5" s="76"/>
      <c r="O5" s="76"/>
      <c r="P5" s="75">
        <v>8</v>
      </c>
      <c r="Q5" s="75">
        <v>10</v>
      </c>
      <c r="R5" s="76"/>
      <c r="S5" s="75">
        <v>5</v>
      </c>
      <c r="T5" s="75">
        <v>5</v>
      </c>
      <c r="U5" s="75">
        <v>5</v>
      </c>
      <c r="V5" s="76"/>
      <c r="W5" s="75">
        <v>4</v>
      </c>
      <c r="X5" s="76"/>
      <c r="Y5" s="75">
        <v>15</v>
      </c>
      <c r="Z5" s="175">
        <v>105</v>
      </c>
      <c r="AA5" s="179" t="s">
        <v>37</v>
      </c>
      <c r="AB5" s="5" t="s">
        <v>46</v>
      </c>
      <c r="AC5" s="77">
        <v>12.129999999999999</v>
      </c>
      <c r="AD5" s="180">
        <v>0.12129999999999999</v>
      </c>
      <c r="AE5" s="260">
        <v>702070</v>
      </c>
      <c r="AF5" s="42" t="s">
        <v>39</v>
      </c>
      <c r="AG5" s="42" t="s">
        <v>47</v>
      </c>
      <c r="AH5" s="42" t="s">
        <v>48</v>
      </c>
      <c r="AI5" s="44" t="s">
        <v>49</v>
      </c>
      <c r="AJ5" s="45">
        <v>11.086021505376346</v>
      </c>
      <c r="AK5" s="186">
        <f>AJ5/100</f>
        <v>0.11086021505376346</v>
      </c>
      <c r="AL5" s="179" t="s">
        <v>50</v>
      </c>
      <c r="AM5" s="5">
        <v>100</v>
      </c>
      <c r="AN5" s="27">
        <v>18.2</v>
      </c>
      <c r="AO5" s="203">
        <f t="shared" si="0"/>
        <v>0.182</v>
      </c>
      <c r="AP5" s="147">
        <v>1</v>
      </c>
      <c r="AQ5" s="148"/>
    </row>
    <row r="6" spans="1:43" ht="30">
      <c r="A6" s="99"/>
      <c r="B6" s="121" t="s">
        <v>51</v>
      </c>
      <c r="C6" s="82" t="s">
        <v>52</v>
      </c>
      <c r="D6" s="76"/>
      <c r="E6" s="76"/>
      <c r="F6" s="75">
        <v>10</v>
      </c>
      <c r="G6" s="75">
        <v>10</v>
      </c>
      <c r="H6" s="76"/>
      <c r="I6" s="76"/>
      <c r="J6" s="75">
        <v>15</v>
      </c>
      <c r="K6" s="76"/>
      <c r="L6" s="75">
        <v>10</v>
      </c>
      <c r="M6" s="76"/>
      <c r="N6" s="75">
        <v>1</v>
      </c>
      <c r="O6" s="76"/>
      <c r="P6" s="75">
        <v>4</v>
      </c>
      <c r="Q6" s="75">
        <v>10</v>
      </c>
      <c r="R6" s="75">
        <v>60</v>
      </c>
      <c r="S6" s="75">
        <v>10</v>
      </c>
      <c r="T6" s="75">
        <v>1</v>
      </c>
      <c r="U6" s="75">
        <v>4</v>
      </c>
      <c r="V6" s="76"/>
      <c r="W6" s="75">
        <v>1</v>
      </c>
      <c r="X6" s="76"/>
      <c r="Y6" s="76"/>
      <c r="Z6" s="175">
        <v>136</v>
      </c>
      <c r="AA6" s="179"/>
      <c r="AB6" s="5"/>
      <c r="AC6" s="77">
        <v>0</v>
      </c>
      <c r="AD6" s="181"/>
      <c r="AE6" s="260">
        <v>716364</v>
      </c>
      <c r="AF6" s="42" t="s">
        <v>53</v>
      </c>
      <c r="AG6" s="42" t="s">
        <v>54</v>
      </c>
      <c r="AH6" s="42">
        <v>16364</v>
      </c>
      <c r="AI6" s="42" t="s">
        <v>55</v>
      </c>
      <c r="AJ6" s="43">
        <v>44.924731182795703</v>
      </c>
      <c r="AK6" s="187">
        <f>AJ6/200</f>
        <v>0.22462365591397851</v>
      </c>
      <c r="AL6" s="204" t="s">
        <v>56</v>
      </c>
      <c r="AM6" s="6">
        <v>200</v>
      </c>
      <c r="AN6" s="26">
        <v>18.2</v>
      </c>
      <c r="AO6" s="205">
        <f t="shared" si="0"/>
        <v>9.0999999999999998E-2</v>
      </c>
      <c r="AP6" s="147"/>
      <c r="AQ6" s="148">
        <v>1</v>
      </c>
    </row>
    <row r="7" spans="1:43" ht="39.6">
      <c r="A7" s="99"/>
      <c r="B7" s="121" t="s">
        <v>57</v>
      </c>
      <c r="C7" s="82" t="s">
        <v>58</v>
      </c>
      <c r="D7" s="76"/>
      <c r="E7" s="76"/>
      <c r="F7" s="75">
        <v>6</v>
      </c>
      <c r="G7" s="75">
        <v>10</v>
      </c>
      <c r="H7" s="76"/>
      <c r="I7" s="76"/>
      <c r="J7" s="76"/>
      <c r="K7" s="76"/>
      <c r="L7" s="76"/>
      <c r="M7" s="76"/>
      <c r="N7" s="76"/>
      <c r="O7" s="76"/>
      <c r="P7" s="75">
        <v>4</v>
      </c>
      <c r="Q7" s="76"/>
      <c r="R7" s="75">
        <v>40</v>
      </c>
      <c r="S7" s="75">
        <v>10</v>
      </c>
      <c r="T7" s="76"/>
      <c r="U7" s="76"/>
      <c r="V7" s="76"/>
      <c r="W7" s="75">
        <v>4</v>
      </c>
      <c r="X7" s="76"/>
      <c r="Y7" s="76"/>
      <c r="Z7" s="175">
        <v>74</v>
      </c>
      <c r="AA7" s="179" t="s">
        <v>37</v>
      </c>
      <c r="AB7" s="5" t="s">
        <v>59</v>
      </c>
      <c r="AC7" s="77">
        <v>17.380000000000003</v>
      </c>
      <c r="AD7" s="180">
        <v>1.7380000000000003E-2</v>
      </c>
      <c r="AE7" s="260">
        <v>700644</v>
      </c>
      <c r="AF7" s="42" t="s">
        <v>39</v>
      </c>
      <c r="AG7" s="42" t="s">
        <v>60</v>
      </c>
      <c r="AH7" s="42" t="s">
        <v>61</v>
      </c>
      <c r="AI7" s="44" t="s">
        <v>62</v>
      </c>
      <c r="AJ7" s="45">
        <v>15.881720430107528</v>
      </c>
      <c r="AK7" s="186">
        <f>AJ7/1000</f>
        <v>1.5881720430107528E-2</v>
      </c>
      <c r="AL7" s="179" t="s">
        <v>63</v>
      </c>
      <c r="AM7" s="5">
        <v>1000</v>
      </c>
      <c r="AN7" s="27">
        <v>31.4</v>
      </c>
      <c r="AO7" s="203">
        <f t="shared" si="0"/>
        <v>3.1399999999999997E-2</v>
      </c>
      <c r="AP7" s="147">
        <v>1</v>
      </c>
      <c r="AQ7" s="148"/>
    </row>
    <row r="8" spans="1:43" ht="39.6">
      <c r="A8" s="99"/>
      <c r="B8" s="121" t="s">
        <v>64</v>
      </c>
      <c r="C8" s="82" t="s">
        <v>65</v>
      </c>
      <c r="D8" s="76"/>
      <c r="E8" s="76"/>
      <c r="F8" s="75">
        <v>5</v>
      </c>
      <c r="G8" s="75">
        <v>5</v>
      </c>
      <c r="H8" s="76"/>
      <c r="I8" s="76"/>
      <c r="J8" s="76"/>
      <c r="K8" s="75">
        <v>3</v>
      </c>
      <c r="L8" s="75">
        <v>5</v>
      </c>
      <c r="M8" s="76"/>
      <c r="N8" s="76"/>
      <c r="O8" s="76"/>
      <c r="P8" s="76"/>
      <c r="Q8" s="75">
        <v>10</v>
      </c>
      <c r="R8" s="76"/>
      <c r="S8" s="75">
        <v>5</v>
      </c>
      <c r="T8" s="76"/>
      <c r="U8" s="76"/>
      <c r="V8" s="76"/>
      <c r="W8" s="75">
        <v>1</v>
      </c>
      <c r="X8" s="76"/>
      <c r="Y8" s="76"/>
      <c r="Z8" s="175">
        <v>34</v>
      </c>
      <c r="AA8" s="179" t="s">
        <v>37</v>
      </c>
      <c r="AB8" s="5" t="s">
        <v>66</v>
      </c>
      <c r="AC8" s="77">
        <v>19.71</v>
      </c>
      <c r="AD8" s="180">
        <v>0.39419999999999999</v>
      </c>
      <c r="AE8" s="260">
        <v>704437</v>
      </c>
      <c r="AF8" s="42" t="s">
        <v>39</v>
      </c>
      <c r="AG8" s="42" t="s">
        <v>67</v>
      </c>
      <c r="AH8" s="42" t="s">
        <v>68</v>
      </c>
      <c r="AI8" s="44" t="s">
        <v>69</v>
      </c>
      <c r="AJ8" s="45">
        <v>18.13978494623656</v>
      </c>
      <c r="AK8" s="186">
        <f>AJ8/50</f>
        <v>0.36279569892473118</v>
      </c>
      <c r="AL8" s="179" t="s">
        <v>70</v>
      </c>
      <c r="AM8" s="5">
        <v>50</v>
      </c>
      <c r="AN8" s="27">
        <v>23.4</v>
      </c>
      <c r="AO8" s="203">
        <f t="shared" si="0"/>
        <v>0.46799999999999997</v>
      </c>
      <c r="AP8" s="147">
        <v>1</v>
      </c>
      <c r="AQ8" s="148"/>
    </row>
    <row r="9" spans="1:43" ht="30">
      <c r="A9" s="99"/>
      <c r="B9" s="121" t="s">
        <v>71</v>
      </c>
      <c r="C9" s="82" t="s">
        <v>72</v>
      </c>
      <c r="D9" s="75">
        <v>4</v>
      </c>
      <c r="E9" s="76"/>
      <c r="F9" s="76"/>
      <c r="G9" s="75">
        <v>10</v>
      </c>
      <c r="H9" s="76"/>
      <c r="I9" s="76"/>
      <c r="J9" s="76"/>
      <c r="K9" s="75">
        <v>6</v>
      </c>
      <c r="L9" s="75">
        <v>10</v>
      </c>
      <c r="M9" s="75">
        <v>2</v>
      </c>
      <c r="N9" s="75">
        <v>3</v>
      </c>
      <c r="O9" s="76"/>
      <c r="P9" s="75">
        <v>1</v>
      </c>
      <c r="Q9" s="76"/>
      <c r="R9" s="75">
        <v>5</v>
      </c>
      <c r="S9" s="75">
        <v>10</v>
      </c>
      <c r="T9" s="75">
        <v>1</v>
      </c>
      <c r="U9" s="76"/>
      <c r="V9" s="76"/>
      <c r="W9" s="75">
        <v>6</v>
      </c>
      <c r="X9" s="76"/>
      <c r="Y9" s="76"/>
      <c r="Z9" s="175">
        <v>58</v>
      </c>
      <c r="AA9" s="179"/>
      <c r="AB9" s="5"/>
      <c r="AC9" s="77">
        <v>0</v>
      </c>
      <c r="AD9" s="181"/>
      <c r="AE9" s="260">
        <v>149972</v>
      </c>
      <c r="AF9" s="42" t="s">
        <v>53</v>
      </c>
      <c r="AG9" s="42" t="s">
        <v>73</v>
      </c>
      <c r="AH9" s="42">
        <v>24108</v>
      </c>
      <c r="AI9" s="44" t="s">
        <v>62</v>
      </c>
      <c r="AJ9" s="45">
        <v>50.752688172043015</v>
      </c>
      <c r="AK9" s="186">
        <f>AJ9/1000</f>
        <v>5.0752688172043016E-2</v>
      </c>
      <c r="AL9" s="179" t="s">
        <v>74</v>
      </c>
      <c r="AM9" s="5">
        <v>1000</v>
      </c>
      <c r="AN9" s="27">
        <v>52.1</v>
      </c>
      <c r="AO9" s="203">
        <f t="shared" si="0"/>
        <v>5.21E-2</v>
      </c>
      <c r="AP9" s="147">
        <v>1</v>
      </c>
      <c r="AQ9" s="148"/>
    </row>
    <row r="10" spans="1:43" ht="49.2">
      <c r="A10" s="99"/>
      <c r="B10" s="121" t="s">
        <v>75</v>
      </c>
      <c r="C10" s="82" t="s">
        <v>76</v>
      </c>
      <c r="D10" s="76"/>
      <c r="E10" s="76"/>
      <c r="F10" s="76"/>
      <c r="G10" s="75">
        <v>10</v>
      </c>
      <c r="H10" s="76"/>
      <c r="I10" s="76"/>
      <c r="J10" s="76"/>
      <c r="K10" s="76"/>
      <c r="L10" s="76"/>
      <c r="M10" s="75">
        <v>2</v>
      </c>
      <c r="N10" s="76"/>
      <c r="O10" s="76"/>
      <c r="P10" s="76"/>
      <c r="Q10" s="76"/>
      <c r="R10" s="76"/>
      <c r="S10" s="75">
        <v>10</v>
      </c>
      <c r="T10" s="76"/>
      <c r="U10" s="76"/>
      <c r="V10" s="76"/>
      <c r="W10" s="76"/>
      <c r="X10" s="76"/>
      <c r="Y10" s="76"/>
      <c r="Z10" s="175">
        <v>22</v>
      </c>
      <c r="AA10" s="179"/>
      <c r="AB10" s="5"/>
      <c r="AC10" s="77">
        <v>0</v>
      </c>
      <c r="AD10" s="181"/>
      <c r="AE10" s="260">
        <v>149960</v>
      </c>
      <c r="AF10" s="42" t="s">
        <v>53</v>
      </c>
      <c r="AG10" s="42" t="s">
        <v>77</v>
      </c>
      <c r="AH10" s="42">
        <v>24135</v>
      </c>
      <c r="AI10" s="44" t="s">
        <v>78</v>
      </c>
      <c r="AJ10" s="45">
        <v>75.935483870967758</v>
      </c>
      <c r="AK10" s="186">
        <f>AJ10/5000</f>
        <v>1.5187096774193552E-2</v>
      </c>
      <c r="AL10" s="179" t="s">
        <v>79</v>
      </c>
      <c r="AM10" s="5">
        <v>2000</v>
      </c>
      <c r="AN10" s="27">
        <v>45.2</v>
      </c>
      <c r="AO10" s="203">
        <f t="shared" si="0"/>
        <v>2.2600000000000002E-2</v>
      </c>
      <c r="AP10" s="147">
        <v>1</v>
      </c>
      <c r="AQ10" s="148"/>
    </row>
    <row r="11" spans="1:43" ht="39.6">
      <c r="A11" s="99"/>
      <c r="B11" s="121" t="s">
        <v>80</v>
      </c>
      <c r="C11" s="82" t="s">
        <v>81</v>
      </c>
      <c r="D11" s="75">
        <v>3</v>
      </c>
      <c r="E11" s="75">
        <v>2</v>
      </c>
      <c r="F11" s="76"/>
      <c r="G11" s="75">
        <v>10</v>
      </c>
      <c r="H11" s="75">
        <v>4</v>
      </c>
      <c r="I11" s="75">
        <v>4</v>
      </c>
      <c r="J11" s="75">
        <v>10</v>
      </c>
      <c r="K11" s="76"/>
      <c r="L11" s="75">
        <v>20</v>
      </c>
      <c r="M11" s="75">
        <v>8</v>
      </c>
      <c r="N11" s="76"/>
      <c r="O11" s="75">
        <v>3</v>
      </c>
      <c r="P11" s="76"/>
      <c r="Q11" s="75">
        <v>10</v>
      </c>
      <c r="R11" s="76"/>
      <c r="S11" s="75">
        <v>10</v>
      </c>
      <c r="T11" s="75">
        <v>2</v>
      </c>
      <c r="U11" s="75">
        <v>6</v>
      </c>
      <c r="V11" s="75">
        <v>6</v>
      </c>
      <c r="W11" s="75">
        <v>8</v>
      </c>
      <c r="X11" s="75">
        <v>1</v>
      </c>
      <c r="Y11" s="75">
        <v>15</v>
      </c>
      <c r="Z11" s="175">
        <v>122</v>
      </c>
      <c r="AA11" s="179" t="s">
        <v>37</v>
      </c>
      <c r="AB11" s="5" t="s">
        <v>82</v>
      </c>
      <c r="AC11" s="77">
        <v>13.82</v>
      </c>
      <c r="AD11" s="180">
        <v>5.5280000000000003E-2</v>
      </c>
      <c r="AE11" s="260">
        <v>746360</v>
      </c>
      <c r="AF11" s="42" t="s">
        <v>53</v>
      </c>
      <c r="AG11" s="42" t="s">
        <v>83</v>
      </c>
      <c r="AH11" s="42">
        <v>16360</v>
      </c>
      <c r="AI11" s="42" t="s">
        <v>84</v>
      </c>
      <c r="AJ11" s="43">
        <v>25.193548387096772</v>
      </c>
      <c r="AK11" s="187">
        <f>AJ11/250</f>
        <v>0.10077419354838708</v>
      </c>
      <c r="AL11" s="204" t="s">
        <v>85</v>
      </c>
      <c r="AM11" s="6">
        <v>250</v>
      </c>
      <c r="AN11" s="26">
        <v>14.8</v>
      </c>
      <c r="AO11" s="205">
        <f t="shared" si="0"/>
        <v>5.9200000000000003E-2</v>
      </c>
      <c r="AP11" s="147"/>
      <c r="AQ11" s="148">
        <v>1</v>
      </c>
    </row>
    <row r="12" spans="1:43" ht="30">
      <c r="A12" s="99"/>
      <c r="B12" s="121" t="s">
        <v>86</v>
      </c>
      <c r="C12" s="82" t="s">
        <v>87</v>
      </c>
      <c r="D12" s="75">
        <v>4</v>
      </c>
      <c r="E12" s="76"/>
      <c r="F12" s="76"/>
      <c r="G12" s="75">
        <v>5</v>
      </c>
      <c r="H12" s="76"/>
      <c r="I12" s="76"/>
      <c r="J12" s="76"/>
      <c r="K12" s="76"/>
      <c r="L12" s="75">
        <v>10</v>
      </c>
      <c r="M12" s="76"/>
      <c r="N12" s="75">
        <v>2</v>
      </c>
      <c r="O12" s="76"/>
      <c r="P12" s="76"/>
      <c r="Q12" s="75">
        <v>10</v>
      </c>
      <c r="R12" s="76"/>
      <c r="S12" s="75">
        <v>5</v>
      </c>
      <c r="T12" s="76"/>
      <c r="U12" s="76"/>
      <c r="V12" s="76"/>
      <c r="W12" s="75">
        <v>6</v>
      </c>
      <c r="X12" s="76"/>
      <c r="Y12" s="76"/>
      <c r="Z12" s="175">
        <v>42</v>
      </c>
      <c r="AA12" s="179"/>
      <c r="AB12" s="5"/>
      <c r="AC12" s="77">
        <v>0</v>
      </c>
      <c r="AD12" s="181"/>
      <c r="AE12" s="260">
        <v>149971</v>
      </c>
      <c r="AF12" s="42" t="s">
        <v>53</v>
      </c>
      <c r="AG12" s="42" t="s">
        <v>88</v>
      </c>
      <c r="AH12" s="42">
        <v>24109</v>
      </c>
      <c r="AI12" s="44" t="s">
        <v>62</v>
      </c>
      <c r="AJ12" s="45">
        <v>47.27956989247312</v>
      </c>
      <c r="AK12" s="186">
        <f>47.28/1000</f>
        <v>4.7280000000000003E-2</v>
      </c>
      <c r="AL12" s="179" t="s">
        <v>89</v>
      </c>
      <c r="AM12" s="5">
        <v>1000</v>
      </c>
      <c r="AN12" s="27">
        <v>53</v>
      </c>
      <c r="AO12" s="203">
        <f t="shared" si="0"/>
        <v>5.2999999999999999E-2</v>
      </c>
      <c r="AP12" s="147">
        <v>1</v>
      </c>
      <c r="AQ12" s="148"/>
    </row>
    <row r="13" spans="1:43" ht="30">
      <c r="A13" s="99"/>
      <c r="B13" s="121" t="s">
        <v>90</v>
      </c>
      <c r="C13" s="74" t="s">
        <v>91</v>
      </c>
      <c r="D13" s="76"/>
      <c r="E13" s="76"/>
      <c r="F13" s="75">
        <v>8</v>
      </c>
      <c r="G13" s="75">
        <v>5</v>
      </c>
      <c r="H13" s="76"/>
      <c r="I13" s="76"/>
      <c r="J13" s="76"/>
      <c r="K13" s="76"/>
      <c r="L13" s="75">
        <v>10</v>
      </c>
      <c r="M13" s="76"/>
      <c r="N13" s="76"/>
      <c r="O13" s="76"/>
      <c r="P13" s="76"/>
      <c r="Q13" s="76"/>
      <c r="R13" s="76"/>
      <c r="S13" s="75">
        <v>5</v>
      </c>
      <c r="T13" s="75">
        <v>2</v>
      </c>
      <c r="U13" s="76"/>
      <c r="V13" s="76"/>
      <c r="W13" s="76"/>
      <c r="X13" s="76"/>
      <c r="Y13" s="76"/>
      <c r="Z13" s="175">
        <v>30</v>
      </c>
      <c r="AA13" s="179"/>
      <c r="AB13" s="5"/>
      <c r="AC13" s="77">
        <v>0</v>
      </c>
      <c r="AD13" s="181"/>
      <c r="AE13" s="260">
        <v>20018</v>
      </c>
      <c r="AF13" s="42" t="s">
        <v>53</v>
      </c>
      <c r="AG13" s="42" t="s">
        <v>92</v>
      </c>
      <c r="AH13" s="42">
        <v>24113</v>
      </c>
      <c r="AI13" s="42" t="s">
        <v>62</v>
      </c>
      <c r="AJ13" s="43">
        <v>25.688172043010756</v>
      </c>
      <c r="AK13" s="187">
        <f>AJ13/1000</f>
        <v>2.5688172043010757E-2</v>
      </c>
      <c r="AL13" s="204" t="s">
        <v>93</v>
      </c>
      <c r="AM13" s="7">
        <v>2000</v>
      </c>
      <c r="AN13" s="26">
        <v>45.35</v>
      </c>
      <c r="AO13" s="205">
        <f t="shared" si="0"/>
        <v>2.2675000000000001E-2</v>
      </c>
      <c r="AP13" s="147"/>
      <c r="AQ13" s="148">
        <v>1</v>
      </c>
    </row>
    <row r="14" spans="1:43" ht="39.6">
      <c r="A14" s="99"/>
      <c r="B14" s="121" t="s">
        <v>94</v>
      </c>
      <c r="C14" s="82" t="s">
        <v>95</v>
      </c>
      <c r="D14" s="76"/>
      <c r="E14" s="76"/>
      <c r="F14" s="76"/>
      <c r="G14" s="75">
        <v>10</v>
      </c>
      <c r="H14" s="75">
        <v>4</v>
      </c>
      <c r="I14" s="75">
        <v>4</v>
      </c>
      <c r="J14" s="75">
        <v>15</v>
      </c>
      <c r="K14" s="76"/>
      <c r="L14" s="75">
        <v>10</v>
      </c>
      <c r="M14" s="75">
        <v>6</v>
      </c>
      <c r="N14" s="76"/>
      <c r="O14" s="75">
        <v>4</v>
      </c>
      <c r="P14" s="76"/>
      <c r="Q14" s="75">
        <v>10</v>
      </c>
      <c r="R14" s="76"/>
      <c r="S14" s="75">
        <v>10</v>
      </c>
      <c r="T14" s="76"/>
      <c r="U14" s="76"/>
      <c r="V14" s="75">
        <v>6</v>
      </c>
      <c r="W14" s="75">
        <v>8</v>
      </c>
      <c r="X14" s="76"/>
      <c r="Y14" s="75">
        <v>10</v>
      </c>
      <c r="Z14" s="175">
        <v>97</v>
      </c>
      <c r="AA14" s="179" t="s">
        <v>37</v>
      </c>
      <c r="AB14" s="5" t="s">
        <v>96</v>
      </c>
      <c r="AC14" s="77">
        <v>14.18</v>
      </c>
      <c r="AD14" s="180">
        <v>2.836E-2</v>
      </c>
      <c r="AE14" s="260">
        <v>92602</v>
      </c>
      <c r="AF14" s="42" t="s">
        <v>53</v>
      </c>
      <c r="AG14" s="42" t="s">
        <v>97</v>
      </c>
      <c r="AH14" s="42">
        <v>17990</v>
      </c>
      <c r="AI14" s="42" t="s">
        <v>98</v>
      </c>
      <c r="AJ14" s="43">
        <v>19.236559139784948</v>
      </c>
      <c r="AK14" s="187">
        <f>AJ14/2000</f>
        <v>9.6182795698924739E-3</v>
      </c>
      <c r="AL14" s="204" t="s">
        <v>99</v>
      </c>
      <c r="AM14" s="7">
        <v>500</v>
      </c>
      <c r="AN14" s="26">
        <v>15.7</v>
      </c>
      <c r="AO14" s="205">
        <f t="shared" si="0"/>
        <v>3.1399999999999997E-2</v>
      </c>
      <c r="AP14" s="147"/>
      <c r="AQ14" s="148">
        <v>1</v>
      </c>
    </row>
    <row r="15" spans="1:43" ht="39.6">
      <c r="A15" s="99"/>
      <c r="B15" s="121" t="s">
        <v>100</v>
      </c>
      <c r="C15" s="82" t="s">
        <v>101</v>
      </c>
      <c r="D15" s="76"/>
      <c r="E15" s="76"/>
      <c r="F15" s="75">
        <v>10</v>
      </c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5">
        <v>4</v>
      </c>
      <c r="X15" s="75">
        <v>1</v>
      </c>
      <c r="Y15" s="76"/>
      <c r="Z15" s="175">
        <v>15</v>
      </c>
      <c r="AA15" s="179" t="s">
        <v>102</v>
      </c>
      <c r="AB15" s="5" t="s">
        <v>103</v>
      </c>
      <c r="AC15" s="77">
        <v>95.59</v>
      </c>
      <c r="AD15" s="180">
        <v>1.9118E-2</v>
      </c>
      <c r="AE15" s="260">
        <v>149960</v>
      </c>
      <c r="AF15" s="42" t="s">
        <v>53</v>
      </c>
      <c r="AG15" s="42" t="s">
        <v>77</v>
      </c>
      <c r="AH15" s="42">
        <v>24135</v>
      </c>
      <c r="AI15" s="44" t="s">
        <v>78</v>
      </c>
      <c r="AJ15" s="45">
        <v>75.935483870967758</v>
      </c>
      <c r="AK15" s="186">
        <f t="shared" ref="AK15:AK16" si="1">AJ15/5000</f>
        <v>1.5187096774193552E-2</v>
      </c>
      <c r="AL15" s="179" t="s">
        <v>104</v>
      </c>
      <c r="AM15" s="5">
        <v>5000</v>
      </c>
      <c r="AN15" s="27">
        <v>102</v>
      </c>
      <c r="AO15" s="203">
        <f t="shared" si="0"/>
        <v>2.0400000000000001E-2</v>
      </c>
      <c r="AP15" s="147">
        <v>1</v>
      </c>
      <c r="AQ15" s="148"/>
    </row>
    <row r="16" spans="1:43" ht="39.6">
      <c r="A16" s="99"/>
      <c r="B16" s="121" t="s">
        <v>105</v>
      </c>
      <c r="C16" s="82" t="s">
        <v>106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5">
        <v>10</v>
      </c>
      <c r="Z16" s="175">
        <v>10</v>
      </c>
      <c r="AA16" s="179"/>
      <c r="AB16" s="5"/>
      <c r="AC16" s="77">
        <v>0</v>
      </c>
      <c r="AD16" s="181"/>
      <c r="AE16" s="260">
        <v>27794</v>
      </c>
      <c r="AF16" s="42" t="s">
        <v>107</v>
      </c>
      <c r="AG16" s="42" t="s">
        <v>108</v>
      </c>
      <c r="AH16" s="42" t="s">
        <v>109</v>
      </c>
      <c r="AI16" s="44" t="s">
        <v>78</v>
      </c>
      <c r="AJ16" s="45">
        <v>93.924731182795711</v>
      </c>
      <c r="AK16" s="186">
        <f t="shared" si="1"/>
        <v>1.8784946236559141E-2</v>
      </c>
      <c r="AL16" s="179" t="s">
        <v>110</v>
      </c>
      <c r="AM16" s="5">
        <v>5000</v>
      </c>
      <c r="AN16" s="27">
        <v>110</v>
      </c>
      <c r="AO16" s="203">
        <f t="shared" si="0"/>
        <v>2.1999999999999999E-2</v>
      </c>
      <c r="AP16" s="147">
        <v>1</v>
      </c>
      <c r="AQ16" s="148"/>
    </row>
    <row r="17" spans="1:43" ht="60">
      <c r="A17" s="100"/>
      <c r="B17" s="123" t="s">
        <v>111</v>
      </c>
      <c r="C17" s="74" t="s">
        <v>112</v>
      </c>
      <c r="D17" s="76"/>
      <c r="E17" s="76"/>
      <c r="F17" s="76"/>
      <c r="G17" s="75">
        <v>10</v>
      </c>
      <c r="H17" s="76"/>
      <c r="I17" s="76"/>
      <c r="J17" s="76"/>
      <c r="K17" s="76"/>
      <c r="L17" s="75">
        <v>25</v>
      </c>
      <c r="M17" s="76"/>
      <c r="N17" s="76"/>
      <c r="O17" s="76"/>
      <c r="P17" s="76"/>
      <c r="Q17" s="75">
        <v>10</v>
      </c>
      <c r="R17" s="76"/>
      <c r="S17" s="75">
        <v>10</v>
      </c>
      <c r="T17" s="76"/>
      <c r="U17" s="76"/>
      <c r="V17" s="76"/>
      <c r="W17" s="76"/>
      <c r="X17" s="76"/>
      <c r="Y17" s="75">
        <v>15</v>
      </c>
      <c r="Z17" s="175">
        <v>70</v>
      </c>
      <c r="AA17" s="179"/>
      <c r="AB17" s="5"/>
      <c r="AC17" s="77">
        <v>0</v>
      </c>
      <c r="AD17" s="181"/>
      <c r="AE17" s="260">
        <v>61727</v>
      </c>
      <c r="AF17" s="42" t="s">
        <v>113</v>
      </c>
      <c r="AG17" s="46" t="s">
        <v>114</v>
      </c>
      <c r="AH17" s="42">
        <v>4608526</v>
      </c>
      <c r="AI17" s="47" t="s">
        <v>875</v>
      </c>
      <c r="AJ17" s="45">
        <v>25.63440860215054</v>
      </c>
      <c r="AK17" s="186">
        <f>AJ17/288</f>
        <v>8.9008363201911592E-2</v>
      </c>
      <c r="AL17" s="179" t="s">
        <v>115</v>
      </c>
      <c r="AM17" s="5">
        <v>200</v>
      </c>
      <c r="AN17" s="27">
        <v>42.95</v>
      </c>
      <c r="AO17" s="203">
        <f t="shared" si="0"/>
        <v>0.21475000000000002</v>
      </c>
      <c r="AP17" s="147">
        <v>1</v>
      </c>
      <c r="AQ17" s="148"/>
    </row>
    <row r="18" spans="1:43" ht="39.6">
      <c r="A18" s="99"/>
      <c r="B18" s="121" t="s">
        <v>116</v>
      </c>
      <c r="C18" s="82" t="s">
        <v>117</v>
      </c>
      <c r="D18" s="76"/>
      <c r="E18" s="76"/>
      <c r="F18" s="76"/>
      <c r="G18" s="75">
        <v>90</v>
      </c>
      <c r="H18" s="76"/>
      <c r="I18" s="75">
        <v>5</v>
      </c>
      <c r="J18" s="76"/>
      <c r="K18" s="76"/>
      <c r="L18" s="76"/>
      <c r="M18" s="76"/>
      <c r="N18" s="76"/>
      <c r="O18" s="76"/>
      <c r="P18" s="75">
        <v>8</v>
      </c>
      <c r="Q18" s="76"/>
      <c r="R18" s="75">
        <v>125</v>
      </c>
      <c r="S18" s="75">
        <v>90</v>
      </c>
      <c r="T18" s="75">
        <v>2</v>
      </c>
      <c r="U18" s="76"/>
      <c r="V18" s="75">
        <v>4</v>
      </c>
      <c r="W18" s="75">
        <v>4</v>
      </c>
      <c r="X18" s="75">
        <v>3</v>
      </c>
      <c r="Y18" s="76"/>
      <c r="Z18" s="175">
        <v>331</v>
      </c>
      <c r="AA18" s="179"/>
      <c r="AB18" s="5"/>
      <c r="AC18" s="77">
        <v>0</v>
      </c>
      <c r="AD18" s="181"/>
      <c r="AE18" s="260">
        <v>703538</v>
      </c>
      <c r="AF18" s="42" t="s">
        <v>118</v>
      </c>
      <c r="AG18" s="42" t="s">
        <v>119</v>
      </c>
      <c r="AH18" s="42" t="s">
        <v>120</v>
      </c>
      <c r="AI18" s="44" t="s">
        <v>62</v>
      </c>
      <c r="AJ18" s="45">
        <v>51.698924731182807</v>
      </c>
      <c r="AK18" s="186">
        <f t="shared" ref="AK18:AK21" si="2">AJ18/1000</f>
        <v>5.1698924731182809E-2</v>
      </c>
      <c r="AL18" s="179" t="s">
        <v>121</v>
      </c>
      <c r="AM18" s="5">
        <v>1000</v>
      </c>
      <c r="AN18" s="27">
        <v>57.4</v>
      </c>
      <c r="AO18" s="203">
        <f t="shared" si="0"/>
        <v>5.74E-2</v>
      </c>
      <c r="AP18" s="147">
        <v>1</v>
      </c>
      <c r="AQ18" s="148"/>
    </row>
    <row r="19" spans="1:43" ht="39.6">
      <c r="A19" s="99"/>
      <c r="B19" s="121" t="s">
        <v>122</v>
      </c>
      <c r="C19" s="82" t="s">
        <v>123</v>
      </c>
      <c r="D19" s="76"/>
      <c r="E19" s="75">
        <v>2</v>
      </c>
      <c r="F19" s="75">
        <v>5</v>
      </c>
      <c r="G19" s="75">
        <v>50</v>
      </c>
      <c r="H19" s="75">
        <v>2</v>
      </c>
      <c r="I19" s="76"/>
      <c r="J19" s="76"/>
      <c r="K19" s="76"/>
      <c r="L19" s="75">
        <v>5</v>
      </c>
      <c r="M19" s="76"/>
      <c r="N19" s="75">
        <v>2</v>
      </c>
      <c r="O19" s="76"/>
      <c r="P19" s="76"/>
      <c r="Q19" s="75">
        <v>10</v>
      </c>
      <c r="R19" s="76"/>
      <c r="S19" s="75">
        <v>50</v>
      </c>
      <c r="T19" s="75">
        <v>2</v>
      </c>
      <c r="U19" s="75">
        <v>4</v>
      </c>
      <c r="V19" s="76"/>
      <c r="W19" s="76"/>
      <c r="X19" s="76"/>
      <c r="Y19" s="76"/>
      <c r="Z19" s="175">
        <v>132</v>
      </c>
      <c r="AA19" s="179"/>
      <c r="AB19" s="5"/>
      <c r="AC19" s="77">
        <v>0</v>
      </c>
      <c r="AD19" s="181"/>
      <c r="AE19" s="260">
        <v>704304</v>
      </c>
      <c r="AF19" s="42" t="s">
        <v>118</v>
      </c>
      <c r="AG19" s="42" t="s">
        <v>124</v>
      </c>
      <c r="AH19" s="42" t="s">
        <v>125</v>
      </c>
      <c r="AI19" s="44" t="s">
        <v>62</v>
      </c>
      <c r="AJ19" s="45">
        <v>54.677419354838712</v>
      </c>
      <c r="AK19" s="186">
        <f t="shared" si="2"/>
        <v>5.4677419354838712E-2</v>
      </c>
      <c r="AL19" s="179" t="s">
        <v>126</v>
      </c>
      <c r="AM19" s="5">
        <v>1000</v>
      </c>
      <c r="AN19" s="27">
        <v>66.8</v>
      </c>
      <c r="AO19" s="203">
        <f t="shared" si="0"/>
        <v>6.6799999999999998E-2</v>
      </c>
      <c r="AP19" s="147">
        <v>1</v>
      </c>
      <c r="AQ19" s="148"/>
    </row>
    <row r="20" spans="1:43" ht="39.6">
      <c r="A20" s="99"/>
      <c r="B20" s="121" t="s">
        <v>127</v>
      </c>
      <c r="C20" s="82" t="s">
        <v>128</v>
      </c>
      <c r="D20" s="76"/>
      <c r="E20" s="76"/>
      <c r="F20" s="75">
        <v>4</v>
      </c>
      <c r="G20" s="75">
        <v>10</v>
      </c>
      <c r="H20" s="76"/>
      <c r="I20" s="76"/>
      <c r="J20" s="76"/>
      <c r="K20" s="76"/>
      <c r="L20" s="75">
        <v>5</v>
      </c>
      <c r="M20" s="75">
        <v>8</v>
      </c>
      <c r="N20" s="75">
        <v>2</v>
      </c>
      <c r="O20" s="76"/>
      <c r="P20" s="76"/>
      <c r="Q20" s="75">
        <v>10</v>
      </c>
      <c r="R20" s="75">
        <v>45</v>
      </c>
      <c r="S20" s="75">
        <v>10</v>
      </c>
      <c r="T20" s="75">
        <v>2</v>
      </c>
      <c r="U20" s="75">
        <v>6</v>
      </c>
      <c r="V20" s="75">
        <v>6</v>
      </c>
      <c r="W20" s="75">
        <v>10</v>
      </c>
      <c r="X20" s="76"/>
      <c r="Y20" s="75">
        <v>15</v>
      </c>
      <c r="Z20" s="175">
        <v>133</v>
      </c>
      <c r="AA20" s="179"/>
      <c r="AB20" s="5"/>
      <c r="AC20" s="77">
        <v>0</v>
      </c>
      <c r="AD20" s="181"/>
      <c r="AE20" s="260">
        <v>701633</v>
      </c>
      <c r="AF20" s="42" t="s">
        <v>129</v>
      </c>
      <c r="AG20" s="47" t="s">
        <v>873</v>
      </c>
      <c r="AH20" s="42">
        <v>82100</v>
      </c>
      <c r="AI20" s="46" t="s">
        <v>130</v>
      </c>
      <c r="AJ20" s="43">
        <v>29.107526881720428</v>
      </c>
      <c r="AK20" s="187">
        <f t="shared" si="2"/>
        <v>2.9107526881720427E-2</v>
      </c>
      <c r="AL20" s="204" t="s">
        <v>131</v>
      </c>
      <c r="AM20" s="6">
        <v>1000</v>
      </c>
      <c r="AN20" s="26">
        <v>68.3</v>
      </c>
      <c r="AO20" s="205">
        <f t="shared" si="0"/>
        <v>6.83E-2</v>
      </c>
      <c r="AP20" s="147"/>
      <c r="AQ20" s="148">
        <v>1</v>
      </c>
    </row>
    <row r="21" spans="1:43" ht="49.2">
      <c r="A21" s="99"/>
      <c r="B21" s="121" t="s">
        <v>132</v>
      </c>
      <c r="C21" s="82" t="s">
        <v>133</v>
      </c>
      <c r="D21" s="75">
        <v>5</v>
      </c>
      <c r="E21" s="76"/>
      <c r="F21" s="76"/>
      <c r="G21" s="75">
        <v>5</v>
      </c>
      <c r="H21" s="75">
        <v>2</v>
      </c>
      <c r="I21" s="76"/>
      <c r="J21" s="76"/>
      <c r="K21" s="75">
        <v>36</v>
      </c>
      <c r="L21" s="76"/>
      <c r="M21" s="76"/>
      <c r="N21" s="76"/>
      <c r="O21" s="76"/>
      <c r="P21" s="75">
        <v>6</v>
      </c>
      <c r="Q21" s="75">
        <v>25</v>
      </c>
      <c r="R21" s="76"/>
      <c r="S21" s="75">
        <v>5</v>
      </c>
      <c r="T21" s="76"/>
      <c r="U21" s="75">
        <v>2</v>
      </c>
      <c r="V21" s="76"/>
      <c r="W21" s="76"/>
      <c r="X21" s="76"/>
      <c r="Y21" s="76"/>
      <c r="Z21" s="175">
        <v>86</v>
      </c>
      <c r="AA21" s="179" t="s">
        <v>134</v>
      </c>
      <c r="AB21" s="5" t="s">
        <v>46</v>
      </c>
      <c r="AC21" s="77">
        <v>20.720000000000002</v>
      </c>
      <c r="AD21" s="180">
        <v>0.20720000000000002</v>
      </c>
      <c r="AE21" s="260">
        <v>718508</v>
      </c>
      <c r="AF21" s="42" t="s">
        <v>53</v>
      </c>
      <c r="AG21" s="42" t="s">
        <v>135</v>
      </c>
      <c r="AH21" s="42">
        <v>18508</v>
      </c>
      <c r="AI21" s="42" t="s">
        <v>136</v>
      </c>
      <c r="AJ21" s="43">
        <v>26.0752688172043</v>
      </c>
      <c r="AK21" s="187">
        <f t="shared" si="2"/>
        <v>2.6075268817204299E-2</v>
      </c>
      <c r="AL21" s="204" t="s">
        <v>137</v>
      </c>
      <c r="AM21" s="6">
        <v>100</v>
      </c>
      <c r="AN21" s="26">
        <v>24.8</v>
      </c>
      <c r="AO21" s="205">
        <f t="shared" si="0"/>
        <v>0.248</v>
      </c>
      <c r="AP21" s="147"/>
      <c r="AQ21" s="148">
        <v>1</v>
      </c>
    </row>
    <row r="22" spans="1:43" ht="49.2">
      <c r="A22" s="99"/>
      <c r="B22" s="121" t="s">
        <v>132</v>
      </c>
      <c r="C22" s="82" t="s">
        <v>138</v>
      </c>
      <c r="D22" s="75">
        <v>10</v>
      </c>
      <c r="E22" s="76"/>
      <c r="F22" s="75">
        <v>35</v>
      </c>
      <c r="G22" s="75">
        <v>90</v>
      </c>
      <c r="H22" s="76"/>
      <c r="I22" s="76"/>
      <c r="J22" s="76"/>
      <c r="K22" s="76"/>
      <c r="L22" s="76"/>
      <c r="M22" s="76"/>
      <c r="N22" s="75">
        <v>6</v>
      </c>
      <c r="O22" s="76"/>
      <c r="P22" s="75">
        <v>10</v>
      </c>
      <c r="Q22" s="76"/>
      <c r="R22" s="75">
        <v>350</v>
      </c>
      <c r="S22" s="75">
        <v>90</v>
      </c>
      <c r="T22" s="75">
        <v>15</v>
      </c>
      <c r="U22" s="75">
        <v>18</v>
      </c>
      <c r="V22" s="76"/>
      <c r="W22" s="76"/>
      <c r="X22" s="76"/>
      <c r="Y22" s="76"/>
      <c r="Z22" s="175">
        <v>624</v>
      </c>
      <c r="AA22" s="179" t="s">
        <v>134</v>
      </c>
      <c r="AB22" s="5" t="s">
        <v>46</v>
      </c>
      <c r="AC22" s="77">
        <v>33.72</v>
      </c>
      <c r="AD22" s="180">
        <v>0.3372</v>
      </c>
      <c r="AE22" s="260">
        <v>718346</v>
      </c>
      <c r="AF22" s="42" t="s">
        <v>53</v>
      </c>
      <c r="AG22" s="42" t="s">
        <v>139</v>
      </c>
      <c r="AH22" s="42">
        <v>18346</v>
      </c>
      <c r="AI22" s="44" t="s">
        <v>140</v>
      </c>
      <c r="AJ22" s="45">
        <v>39.526881720430119</v>
      </c>
      <c r="AK22" s="186">
        <f>AJ22/2000</f>
        <v>1.9763440860215059E-2</v>
      </c>
      <c r="AL22" s="179" t="s">
        <v>141</v>
      </c>
      <c r="AM22" s="5">
        <v>100</v>
      </c>
      <c r="AN22" s="27">
        <v>49.9</v>
      </c>
      <c r="AO22" s="203">
        <f t="shared" si="0"/>
        <v>0.499</v>
      </c>
      <c r="AP22" s="147">
        <v>1</v>
      </c>
      <c r="AQ22" s="148"/>
    </row>
    <row r="23" spans="1:43" ht="49.2">
      <c r="A23" s="99"/>
      <c r="B23" s="121" t="s">
        <v>132</v>
      </c>
      <c r="C23" s="82" t="s">
        <v>142</v>
      </c>
      <c r="D23" s="76"/>
      <c r="E23" s="76"/>
      <c r="F23" s="76"/>
      <c r="G23" s="76"/>
      <c r="H23" s="75">
        <v>15</v>
      </c>
      <c r="I23" s="76"/>
      <c r="J23" s="75">
        <v>20</v>
      </c>
      <c r="K23" s="76"/>
      <c r="L23" s="76"/>
      <c r="M23" s="76"/>
      <c r="N23" s="76"/>
      <c r="O23" s="76"/>
      <c r="P23" s="76"/>
      <c r="Q23" s="75">
        <v>25</v>
      </c>
      <c r="R23" s="76"/>
      <c r="S23" s="76"/>
      <c r="T23" s="76"/>
      <c r="U23" s="76"/>
      <c r="V23" s="76"/>
      <c r="W23" s="75">
        <v>20</v>
      </c>
      <c r="X23" s="76"/>
      <c r="Y23" s="75">
        <v>20</v>
      </c>
      <c r="Z23" s="175">
        <v>100</v>
      </c>
      <c r="AA23" s="179" t="s">
        <v>134</v>
      </c>
      <c r="AB23" s="5" t="s">
        <v>46</v>
      </c>
      <c r="AC23" s="77">
        <v>37</v>
      </c>
      <c r="AD23" s="180">
        <v>0.37</v>
      </c>
      <c r="AE23" s="260">
        <v>718512</v>
      </c>
      <c r="AF23" s="42" t="s">
        <v>53</v>
      </c>
      <c r="AG23" s="42" t="s">
        <v>143</v>
      </c>
      <c r="AH23" s="42">
        <v>18512</v>
      </c>
      <c r="AI23" s="44" t="s">
        <v>144</v>
      </c>
      <c r="AJ23" s="45">
        <v>42.419354838709687</v>
      </c>
      <c r="AK23" s="186">
        <f>AJ23/1500</f>
        <v>2.8279569892473124E-2</v>
      </c>
      <c r="AL23" s="179" t="s">
        <v>145</v>
      </c>
      <c r="AM23" s="5">
        <v>100</v>
      </c>
      <c r="AN23" s="27">
        <v>39.25</v>
      </c>
      <c r="AO23" s="203">
        <f t="shared" si="0"/>
        <v>0.39250000000000002</v>
      </c>
      <c r="AP23" s="147">
        <v>1</v>
      </c>
      <c r="AQ23" s="148"/>
    </row>
    <row r="24" spans="1:43" ht="39.6">
      <c r="A24" s="99"/>
      <c r="B24" s="121" t="s">
        <v>146</v>
      </c>
      <c r="C24" s="82" t="s">
        <v>147</v>
      </c>
      <c r="D24" s="76"/>
      <c r="E24" s="76"/>
      <c r="F24" s="76"/>
      <c r="G24" s="75">
        <v>15</v>
      </c>
      <c r="H24" s="76"/>
      <c r="I24" s="76"/>
      <c r="J24" s="76"/>
      <c r="K24" s="76"/>
      <c r="L24" s="76"/>
      <c r="M24" s="76"/>
      <c r="N24" s="75">
        <v>1</v>
      </c>
      <c r="O24" s="76"/>
      <c r="P24" s="75">
        <v>3</v>
      </c>
      <c r="Q24" s="76"/>
      <c r="R24" s="75">
        <v>30</v>
      </c>
      <c r="S24" s="75">
        <v>15</v>
      </c>
      <c r="T24" s="76"/>
      <c r="U24" s="76"/>
      <c r="V24" s="76"/>
      <c r="W24" s="76"/>
      <c r="X24" s="76"/>
      <c r="Y24" s="76"/>
      <c r="Z24" s="175">
        <v>64</v>
      </c>
      <c r="AA24" s="179"/>
      <c r="AB24" s="5"/>
      <c r="AC24" s="77">
        <v>0</v>
      </c>
      <c r="AD24" s="181"/>
      <c r="AE24" s="260">
        <v>78427</v>
      </c>
      <c r="AF24" s="42" t="s">
        <v>53</v>
      </c>
      <c r="AG24" s="42" t="s">
        <v>148</v>
      </c>
      <c r="AH24" s="42">
        <v>22525</v>
      </c>
      <c r="AI24" s="42" t="s">
        <v>149</v>
      </c>
      <c r="AJ24" s="43">
        <v>92.806451612903231</v>
      </c>
      <c r="AK24" s="187">
        <f t="shared" ref="AK24:AK25" si="3">AJ24/420</f>
        <v>0.22096774193548388</v>
      </c>
      <c r="AL24" s="204" t="s">
        <v>150</v>
      </c>
      <c r="AM24" s="6">
        <v>500</v>
      </c>
      <c r="AN24" s="26">
        <v>57.6</v>
      </c>
      <c r="AO24" s="205">
        <f t="shared" si="0"/>
        <v>0.1152</v>
      </c>
      <c r="AP24" s="147"/>
      <c r="AQ24" s="148">
        <v>1</v>
      </c>
    </row>
    <row r="25" spans="1:43" ht="58.8">
      <c r="A25" s="99"/>
      <c r="B25" s="121" t="s">
        <v>151</v>
      </c>
      <c r="C25" s="74" t="s">
        <v>152</v>
      </c>
      <c r="D25" s="76"/>
      <c r="E25" s="76"/>
      <c r="F25" s="76"/>
      <c r="G25" s="75">
        <v>10</v>
      </c>
      <c r="H25" s="76"/>
      <c r="I25" s="76"/>
      <c r="J25" s="76"/>
      <c r="K25" s="76"/>
      <c r="L25" s="75">
        <v>20</v>
      </c>
      <c r="M25" s="76"/>
      <c r="N25" s="76"/>
      <c r="O25" s="76"/>
      <c r="P25" s="76"/>
      <c r="Q25" s="75">
        <v>10</v>
      </c>
      <c r="R25" s="76"/>
      <c r="S25" s="75">
        <v>10</v>
      </c>
      <c r="T25" s="76"/>
      <c r="U25" s="76"/>
      <c r="V25" s="76"/>
      <c r="W25" s="76"/>
      <c r="X25" s="76"/>
      <c r="Y25" s="76"/>
      <c r="Z25" s="175">
        <v>50</v>
      </c>
      <c r="AA25" s="179"/>
      <c r="AB25" s="5"/>
      <c r="AC25" s="77">
        <v>0</v>
      </c>
      <c r="AD25" s="181"/>
      <c r="AE25" s="260">
        <v>78427</v>
      </c>
      <c r="AF25" s="42" t="s">
        <v>53</v>
      </c>
      <c r="AG25" s="42" t="s">
        <v>148</v>
      </c>
      <c r="AH25" s="42">
        <v>22525</v>
      </c>
      <c r="AI25" s="42" t="s">
        <v>149</v>
      </c>
      <c r="AJ25" s="43">
        <v>92.806451612903231</v>
      </c>
      <c r="AK25" s="187">
        <f t="shared" si="3"/>
        <v>0.22096774193548388</v>
      </c>
      <c r="AL25" s="204" t="s">
        <v>153</v>
      </c>
      <c r="AM25" s="6">
        <v>300</v>
      </c>
      <c r="AN25" s="26">
        <v>60.9</v>
      </c>
      <c r="AO25" s="205">
        <f t="shared" si="0"/>
        <v>0.20299999999999999</v>
      </c>
      <c r="AP25" s="147"/>
      <c r="AQ25" s="148">
        <v>1</v>
      </c>
    </row>
    <row r="26" spans="1:43" ht="39.6">
      <c r="A26" s="99"/>
      <c r="B26" s="121" t="s">
        <v>154</v>
      </c>
      <c r="C26" s="82" t="s">
        <v>155</v>
      </c>
      <c r="D26" s="76"/>
      <c r="E26" s="76"/>
      <c r="F26" s="76"/>
      <c r="G26" s="75">
        <v>10</v>
      </c>
      <c r="H26" s="76"/>
      <c r="I26" s="76"/>
      <c r="J26" s="76"/>
      <c r="K26" s="76"/>
      <c r="L26" s="75">
        <v>6</v>
      </c>
      <c r="M26" s="76"/>
      <c r="N26" s="76"/>
      <c r="O26" s="76"/>
      <c r="P26" s="76"/>
      <c r="Q26" s="76"/>
      <c r="R26" s="75">
        <v>40</v>
      </c>
      <c r="S26" s="75">
        <v>10</v>
      </c>
      <c r="T26" s="76"/>
      <c r="U26" s="76"/>
      <c r="V26" s="76"/>
      <c r="W26" s="76"/>
      <c r="X26" s="76"/>
      <c r="Y26" s="76"/>
      <c r="Z26" s="175">
        <v>66</v>
      </c>
      <c r="AA26" s="179"/>
      <c r="AB26" s="5"/>
      <c r="AC26" s="77">
        <v>0</v>
      </c>
      <c r="AD26" s="181"/>
      <c r="AE26" s="260">
        <v>30608</v>
      </c>
      <c r="AF26" s="42" t="s">
        <v>53</v>
      </c>
      <c r="AG26" s="47" t="s">
        <v>874</v>
      </c>
      <c r="AH26" s="42">
        <v>23304</v>
      </c>
      <c r="AI26" s="42" t="s">
        <v>156</v>
      </c>
      <c r="AJ26" s="43">
        <v>56.827956989247326</v>
      </c>
      <c r="AK26" s="187">
        <f>AJ26/120</f>
        <v>0.4735663082437277</v>
      </c>
      <c r="AL26" s="204" t="s">
        <v>157</v>
      </c>
      <c r="AM26" s="6">
        <v>250</v>
      </c>
      <c r="AN26" s="26">
        <v>53.3</v>
      </c>
      <c r="AO26" s="205">
        <f t="shared" si="0"/>
        <v>0.2132</v>
      </c>
      <c r="AP26" s="147"/>
      <c r="AQ26" s="148">
        <v>1</v>
      </c>
    </row>
    <row r="27" spans="1:43" ht="58.8">
      <c r="A27" s="99"/>
      <c r="B27" s="121" t="s">
        <v>158</v>
      </c>
      <c r="C27" s="74" t="s">
        <v>159</v>
      </c>
      <c r="D27" s="76"/>
      <c r="E27" s="76"/>
      <c r="F27" s="76"/>
      <c r="G27" s="75">
        <v>5</v>
      </c>
      <c r="H27" s="76"/>
      <c r="I27" s="76"/>
      <c r="J27" s="76"/>
      <c r="K27" s="76"/>
      <c r="L27" s="75">
        <v>20</v>
      </c>
      <c r="M27" s="76"/>
      <c r="N27" s="76"/>
      <c r="O27" s="76"/>
      <c r="P27" s="76"/>
      <c r="Q27" s="75">
        <v>10</v>
      </c>
      <c r="R27" s="76"/>
      <c r="S27" s="75">
        <v>5</v>
      </c>
      <c r="T27" s="76"/>
      <c r="U27" s="76"/>
      <c r="V27" s="76"/>
      <c r="W27" s="75">
        <v>6</v>
      </c>
      <c r="X27" s="76"/>
      <c r="Y27" s="76"/>
      <c r="Z27" s="175">
        <v>46</v>
      </c>
      <c r="AA27" s="179"/>
      <c r="AB27" s="5"/>
      <c r="AC27" s="77">
        <v>0</v>
      </c>
      <c r="AD27" s="181"/>
      <c r="AE27" s="260">
        <v>78431</v>
      </c>
      <c r="AF27" s="42" t="s">
        <v>53</v>
      </c>
      <c r="AG27" s="42" t="s">
        <v>160</v>
      </c>
      <c r="AH27" s="42">
        <v>22521</v>
      </c>
      <c r="AI27" s="42" t="s">
        <v>161</v>
      </c>
      <c r="AJ27" s="43">
        <v>60.043010752688183</v>
      </c>
      <c r="AK27" s="187">
        <f>AJ27/150</f>
        <v>0.40028673835125456</v>
      </c>
      <c r="AL27" s="206" t="s">
        <v>162</v>
      </c>
      <c r="AM27" s="6">
        <v>150</v>
      </c>
      <c r="AN27" s="26">
        <v>55.35</v>
      </c>
      <c r="AO27" s="205">
        <f t="shared" si="0"/>
        <v>0.36899999999999999</v>
      </c>
      <c r="AP27" s="147"/>
      <c r="AQ27" s="148">
        <v>1</v>
      </c>
    </row>
    <row r="28" spans="1:43" ht="49.2">
      <c r="A28" s="99"/>
      <c r="B28" s="121" t="s">
        <v>163</v>
      </c>
      <c r="C28" s="82" t="s">
        <v>164</v>
      </c>
      <c r="D28" s="76"/>
      <c r="E28" s="76"/>
      <c r="F28" s="75">
        <v>5</v>
      </c>
      <c r="G28" s="75">
        <v>10</v>
      </c>
      <c r="H28" s="76"/>
      <c r="I28" s="76"/>
      <c r="J28" s="76"/>
      <c r="K28" s="75">
        <v>14</v>
      </c>
      <c r="L28" s="76"/>
      <c r="M28" s="76"/>
      <c r="N28" s="75">
        <v>1</v>
      </c>
      <c r="O28" s="76"/>
      <c r="P28" s="76"/>
      <c r="Q28" s="76"/>
      <c r="R28" s="75">
        <v>125</v>
      </c>
      <c r="S28" s="75">
        <v>10</v>
      </c>
      <c r="T28" s="75">
        <v>30</v>
      </c>
      <c r="U28" s="76"/>
      <c r="V28" s="76"/>
      <c r="W28" s="76"/>
      <c r="X28" s="76"/>
      <c r="Y28" s="76"/>
      <c r="Z28" s="175">
        <v>195</v>
      </c>
      <c r="AA28" s="179"/>
      <c r="AB28" s="5"/>
      <c r="AC28" s="77">
        <v>0</v>
      </c>
      <c r="AD28" s="181"/>
      <c r="AE28" s="260">
        <v>97067</v>
      </c>
      <c r="AF28" s="42" t="s">
        <v>129</v>
      </c>
      <c r="AG28" s="42" t="s">
        <v>165</v>
      </c>
      <c r="AH28" s="42" t="s">
        <v>166</v>
      </c>
      <c r="AI28" s="44" t="s">
        <v>55</v>
      </c>
      <c r="AJ28" s="45">
        <v>20.602150537634408</v>
      </c>
      <c r="AK28" s="186">
        <f>AJ28/200</f>
        <v>0.10301075268817204</v>
      </c>
      <c r="AL28" s="179" t="s">
        <v>167</v>
      </c>
      <c r="AM28" s="5">
        <v>200</v>
      </c>
      <c r="AN28" s="27">
        <v>26.4</v>
      </c>
      <c r="AO28" s="203">
        <f t="shared" si="0"/>
        <v>0.13200000000000001</v>
      </c>
      <c r="AP28" s="147">
        <v>1</v>
      </c>
      <c r="AQ28" s="148"/>
    </row>
    <row r="29" spans="1:43" ht="58.8">
      <c r="A29" s="99"/>
      <c r="B29" s="121" t="s">
        <v>168</v>
      </c>
      <c r="C29" s="82" t="s">
        <v>169</v>
      </c>
      <c r="D29" s="76"/>
      <c r="E29" s="76"/>
      <c r="F29" s="76"/>
      <c r="G29" s="83">
        <v>10</v>
      </c>
      <c r="H29" s="76"/>
      <c r="I29" s="76"/>
      <c r="J29" s="76"/>
      <c r="K29" s="76"/>
      <c r="L29" s="75">
        <v>8</v>
      </c>
      <c r="M29" s="76"/>
      <c r="N29" s="76"/>
      <c r="O29" s="76"/>
      <c r="P29" s="76"/>
      <c r="Q29" s="76"/>
      <c r="R29" s="76"/>
      <c r="S29" s="83">
        <v>10</v>
      </c>
      <c r="T29" s="76"/>
      <c r="U29" s="76"/>
      <c r="V29" s="76"/>
      <c r="W29" s="76"/>
      <c r="X29" s="76"/>
      <c r="Y29" s="76"/>
      <c r="Z29" s="175">
        <v>28</v>
      </c>
      <c r="AA29" s="179"/>
      <c r="AB29" s="5"/>
      <c r="AC29" s="77">
        <v>0</v>
      </c>
      <c r="AD29" s="181"/>
      <c r="AE29" s="260">
        <v>48132</v>
      </c>
      <c r="AF29" s="42" t="s">
        <v>170</v>
      </c>
      <c r="AG29" s="47" t="s">
        <v>876</v>
      </c>
      <c r="AH29" s="42">
        <v>75548132</v>
      </c>
      <c r="AI29" s="42" t="s">
        <v>42</v>
      </c>
      <c r="AJ29" s="43">
        <v>71.451612903225808</v>
      </c>
      <c r="AK29" s="187">
        <f>AJ29/500</f>
        <v>0.14290322580645162</v>
      </c>
      <c r="AL29" s="206" t="s">
        <v>171</v>
      </c>
      <c r="AM29" s="6">
        <v>1000</v>
      </c>
      <c r="AN29" s="26">
        <v>62.5</v>
      </c>
      <c r="AO29" s="205">
        <f t="shared" si="0"/>
        <v>6.25E-2</v>
      </c>
      <c r="AP29" s="147"/>
      <c r="AQ29" s="148">
        <v>1</v>
      </c>
    </row>
    <row r="30" spans="1:43" ht="39.6">
      <c r="A30" s="99"/>
      <c r="B30" s="124" t="s">
        <v>172</v>
      </c>
      <c r="C30" s="82" t="s">
        <v>173</v>
      </c>
      <c r="D30" s="76"/>
      <c r="E30" s="76"/>
      <c r="F30" s="76"/>
      <c r="G30" s="75">
        <v>30</v>
      </c>
      <c r="H30" s="76"/>
      <c r="I30" s="76"/>
      <c r="J30" s="76"/>
      <c r="K30" s="75">
        <v>8</v>
      </c>
      <c r="L30" s="75">
        <v>4</v>
      </c>
      <c r="M30" s="75">
        <v>6</v>
      </c>
      <c r="N30" s="76"/>
      <c r="O30" s="76"/>
      <c r="P30" s="75">
        <v>10</v>
      </c>
      <c r="Q30" s="75">
        <v>8</v>
      </c>
      <c r="R30" s="76"/>
      <c r="S30" s="75">
        <v>30</v>
      </c>
      <c r="T30" s="75">
        <v>3</v>
      </c>
      <c r="U30" s="75">
        <v>3</v>
      </c>
      <c r="V30" s="75">
        <v>4</v>
      </c>
      <c r="W30" s="75">
        <v>4</v>
      </c>
      <c r="X30" s="75">
        <v>20</v>
      </c>
      <c r="Y30" s="76"/>
      <c r="Z30" s="175">
        <v>130</v>
      </c>
      <c r="AA30" s="179"/>
      <c r="AB30" s="5"/>
      <c r="AC30" s="77">
        <v>0</v>
      </c>
      <c r="AD30" s="181"/>
      <c r="AE30" s="260">
        <v>44633</v>
      </c>
      <c r="AF30" s="42" t="s">
        <v>170</v>
      </c>
      <c r="AG30" s="42" t="s">
        <v>174</v>
      </c>
      <c r="AH30" s="42">
        <v>75544633</v>
      </c>
      <c r="AI30" s="42" t="s">
        <v>175</v>
      </c>
      <c r="AJ30" s="43">
        <v>30.817204301075272</v>
      </c>
      <c r="AK30" s="187">
        <f t="shared" ref="AK30:AK33" si="4">AJ30/2500</f>
        <v>1.2326881720430109E-2</v>
      </c>
      <c r="AL30" s="204" t="s">
        <v>176</v>
      </c>
      <c r="AM30" s="6">
        <v>2500</v>
      </c>
      <c r="AN30" s="26">
        <v>29.1</v>
      </c>
      <c r="AO30" s="205">
        <f t="shared" si="0"/>
        <v>1.1640000000000001E-2</v>
      </c>
      <c r="AP30" s="147"/>
      <c r="AQ30" s="148">
        <v>1</v>
      </c>
    </row>
    <row r="31" spans="1:43" ht="39.6">
      <c r="A31" s="99"/>
      <c r="B31" s="124" t="s">
        <v>177</v>
      </c>
      <c r="C31" s="84" t="s">
        <v>178</v>
      </c>
      <c r="D31" s="76"/>
      <c r="E31" s="76"/>
      <c r="F31" s="76"/>
      <c r="G31" s="75">
        <v>15</v>
      </c>
      <c r="H31" s="76"/>
      <c r="I31" s="76"/>
      <c r="J31" s="76"/>
      <c r="K31" s="76"/>
      <c r="L31" s="75">
        <v>4</v>
      </c>
      <c r="M31" s="75">
        <v>4</v>
      </c>
      <c r="N31" s="76"/>
      <c r="O31" s="76"/>
      <c r="P31" s="75">
        <v>10</v>
      </c>
      <c r="Q31" s="76"/>
      <c r="R31" s="76"/>
      <c r="S31" s="75">
        <v>15</v>
      </c>
      <c r="T31" s="75">
        <v>3</v>
      </c>
      <c r="U31" s="75">
        <v>3</v>
      </c>
      <c r="V31" s="75">
        <v>4</v>
      </c>
      <c r="W31" s="75">
        <v>4</v>
      </c>
      <c r="X31" s="75">
        <v>10</v>
      </c>
      <c r="Y31" s="76"/>
      <c r="Z31" s="175">
        <v>72</v>
      </c>
      <c r="AA31" s="179"/>
      <c r="AB31" s="5"/>
      <c r="AC31" s="77">
        <v>0</v>
      </c>
      <c r="AD31" s="181"/>
      <c r="AE31" s="260">
        <v>44638</v>
      </c>
      <c r="AF31" s="42" t="s">
        <v>170</v>
      </c>
      <c r="AG31" s="42" t="s">
        <v>179</v>
      </c>
      <c r="AH31" s="42">
        <v>75544638</v>
      </c>
      <c r="AI31" s="42" t="s">
        <v>175</v>
      </c>
      <c r="AJ31" s="43">
        <v>25.204301075268816</v>
      </c>
      <c r="AK31" s="187">
        <f t="shared" si="4"/>
        <v>1.0081720430107527E-2</v>
      </c>
      <c r="AL31" s="204" t="s">
        <v>180</v>
      </c>
      <c r="AM31" s="6">
        <v>2500</v>
      </c>
      <c r="AN31" s="26">
        <v>20.6</v>
      </c>
      <c r="AO31" s="205">
        <f t="shared" si="0"/>
        <v>8.2400000000000008E-3</v>
      </c>
      <c r="AP31" s="147"/>
      <c r="AQ31" s="148">
        <v>1</v>
      </c>
    </row>
    <row r="32" spans="1:43" ht="39.6">
      <c r="A32" s="100"/>
      <c r="B32" s="125" t="s">
        <v>181</v>
      </c>
      <c r="C32" s="82" t="s">
        <v>182</v>
      </c>
      <c r="D32" s="75">
        <v>6</v>
      </c>
      <c r="E32" s="75">
        <v>2</v>
      </c>
      <c r="F32" s="75">
        <v>25</v>
      </c>
      <c r="G32" s="75">
        <v>30</v>
      </c>
      <c r="H32" s="76"/>
      <c r="I32" s="76"/>
      <c r="J32" s="76"/>
      <c r="K32" s="75">
        <v>16</v>
      </c>
      <c r="L32" s="75">
        <v>15</v>
      </c>
      <c r="M32" s="75">
        <v>10</v>
      </c>
      <c r="N32" s="75">
        <v>3</v>
      </c>
      <c r="O32" s="76"/>
      <c r="P32" s="75">
        <v>4</v>
      </c>
      <c r="Q32" s="75">
        <v>20</v>
      </c>
      <c r="R32" s="75">
        <v>75</v>
      </c>
      <c r="S32" s="75">
        <v>30</v>
      </c>
      <c r="T32" s="75">
        <v>6</v>
      </c>
      <c r="U32" s="75">
        <v>6</v>
      </c>
      <c r="V32" s="75">
        <v>4</v>
      </c>
      <c r="W32" s="75">
        <v>3</v>
      </c>
      <c r="X32" s="75">
        <v>20</v>
      </c>
      <c r="Y32" s="75">
        <v>25</v>
      </c>
      <c r="Z32" s="175">
        <v>300</v>
      </c>
      <c r="AA32" s="179"/>
      <c r="AB32" s="5"/>
      <c r="AC32" s="77">
        <v>0</v>
      </c>
      <c r="AD32" s="181"/>
      <c r="AE32" s="260">
        <v>44631</v>
      </c>
      <c r="AF32" s="42" t="s">
        <v>170</v>
      </c>
      <c r="AG32" s="42" t="s">
        <v>183</v>
      </c>
      <c r="AH32" s="42">
        <v>75544631</v>
      </c>
      <c r="AI32" s="42" t="s">
        <v>175</v>
      </c>
      <c r="AJ32" s="43">
        <v>53.537634408602159</v>
      </c>
      <c r="AK32" s="187">
        <f t="shared" si="4"/>
        <v>2.1415053763440862E-2</v>
      </c>
      <c r="AL32" s="204" t="s">
        <v>184</v>
      </c>
      <c r="AM32" s="6">
        <v>2500</v>
      </c>
      <c r="AN32" s="26">
        <v>46.95</v>
      </c>
      <c r="AO32" s="205">
        <f t="shared" si="0"/>
        <v>1.8780000000000002E-2</v>
      </c>
      <c r="AP32" s="147"/>
      <c r="AQ32" s="148">
        <v>1</v>
      </c>
    </row>
    <row r="33" spans="1:43" ht="39.6">
      <c r="A33" s="100"/>
      <c r="B33" s="125" t="s">
        <v>185</v>
      </c>
      <c r="C33" s="84" t="s">
        <v>186</v>
      </c>
      <c r="D33" s="75">
        <v>6</v>
      </c>
      <c r="E33" s="75">
        <v>2</v>
      </c>
      <c r="F33" s="75">
        <v>25</v>
      </c>
      <c r="G33" s="75">
        <v>15</v>
      </c>
      <c r="H33" s="76"/>
      <c r="I33" s="76"/>
      <c r="J33" s="76"/>
      <c r="K33" s="75">
        <v>3</v>
      </c>
      <c r="L33" s="75">
        <v>15</v>
      </c>
      <c r="M33" s="75">
        <v>6</v>
      </c>
      <c r="N33" s="75">
        <v>2</v>
      </c>
      <c r="O33" s="76"/>
      <c r="P33" s="75">
        <v>4</v>
      </c>
      <c r="Q33" s="75">
        <v>20</v>
      </c>
      <c r="R33" s="76"/>
      <c r="S33" s="75">
        <v>15</v>
      </c>
      <c r="T33" s="75">
        <v>4</v>
      </c>
      <c r="U33" s="75">
        <v>3</v>
      </c>
      <c r="V33" s="75">
        <v>4</v>
      </c>
      <c r="W33" s="75">
        <v>3</v>
      </c>
      <c r="X33" s="75">
        <v>3</v>
      </c>
      <c r="Y33" s="75">
        <v>25</v>
      </c>
      <c r="Z33" s="175">
        <v>155</v>
      </c>
      <c r="AA33" s="179"/>
      <c r="AB33" s="5"/>
      <c r="AC33" s="77">
        <v>0</v>
      </c>
      <c r="AD33" s="181"/>
      <c r="AE33" s="260">
        <v>44613</v>
      </c>
      <c r="AF33" s="42" t="s">
        <v>170</v>
      </c>
      <c r="AG33" s="42" t="s">
        <v>187</v>
      </c>
      <c r="AH33" s="42">
        <v>75544613</v>
      </c>
      <c r="AI33" s="42" t="s">
        <v>175</v>
      </c>
      <c r="AJ33" s="43">
        <v>39.602150537634408</v>
      </c>
      <c r="AK33" s="187">
        <f t="shared" si="4"/>
        <v>1.5840860215053765E-2</v>
      </c>
      <c r="AL33" s="206" t="s">
        <v>877</v>
      </c>
      <c r="AM33" s="6">
        <v>1000</v>
      </c>
      <c r="AN33" s="26">
        <v>28.9</v>
      </c>
      <c r="AO33" s="205">
        <f t="shared" si="0"/>
        <v>2.8899999999999999E-2</v>
      </c>
      <c r="AP33" s="147"/>
      <c r="AQ33" s="148">
        <v>1</v>
      </c>
    </row>
    <row r="34" spans="1:43" ht="39.6">
      <c r="A34" s="99"/>
      <c r="B34" s="126" t="s">
        <v>189</v>
      </c>
      <c r="C34" s="82" t="s">
        <v>190</v>
      </c>
      <c r="D34" s="76"/>
      <c r="E34" s="76"/>
      <c r="F34" s="76"/>
      <c r="G34" s="76"/>
      <c r="H34" s="75">
        <v>1</v>
      </c>
      <c r="I34" s="76"/>
      <c r="J34" s="76"/>
      <c r="K34" s="76"/>
      <c r="L34" s="75">
        <v>3</v>
      </c>
      <c r="M34" s="75">
        <v>4</v>
      </c>
      <c r="N34" s="76"/>
      <c r="O34" s="76"/>
      <c r="P34" s="75">
        <v>4</v>
      </c>
      <c r="Q34" s="76"/>
      <c r="R34" s="75">
        <v>70</v>
      </c>
      <c r="S34" s="76"/>
      <c r="T34" s="76"/>
      <c r="U34" s="76"/>
      <c r="V34" s="76"/>
      <c r="W34" s="75">
        <v>2</v>
      </c>
      <c r="X34" s="76"/>
      <c r="Y34" s="76"/>
      <c r="Z34" s="175">
        <v>84</v>
      </c>
      <c r="AA34" s="179"/>
      <c r="AB34" s="5"/>
      <c r="AC34" s="77">
        <v>0</v>
      </c>
      <c r="AD34" s="181"/>
      <c r="AE34" s="260">
        <v>65497</v>
      </c>
      <c r="AF34" s="42" t="s">
        <v>191</v>
      </c>
      <c r="AG34" s="42" t="s">
        <v>192</v>
      </c>
      <c r="AH34" s="42">
        <v>221994</v>
      </c>
      <c r="AI34" s="42" t="s">
        <v>62</v>
      </c>
      <c r="AJ34" s="43">
        <v>37.741935483870975</v>
      </c>
      <c r="AK34" s="187">
        <f t="shared" ref="AK34:AK35" si="5">AJ34/1000</f>
        <v>3.7741935483870975E-2</v>
      </c>
      <c r="AL34" s="204" t="s">
        <v>193</v>
      </c>
      <c r="AM34" s="6">
        <v>1000</v>
      </c>
      <c r="AN34" s="26">
        <v>33.4</v>
      </c>
      <c r="AO34" s="205">
        <f t="shared" si="0"/>
        <v>3.3399999999999999E-2</v>
      </c>
      <c r="AP34" s="147"/>
      <c r="AQ34" s="148">
        <v>1</v>
      </c>
    </row>
    <row r="35" spans="1:43" ht="58.8">
      <c r="A35" s="99"/>
      <c r="B35" s="126" t="s">
        <v>194</v>
      </c>
      <c r="C35" s="82" t="s">
        <v>195</v>
      </c>
      <c r="D35" s="76"/>
      <c r="E35" s="76"/>
      <c r="F35" s="76"/>
      <c r="G35" s="76"/>
      <c r="H35" s="76"/>
      <c r="I35" s="76"/>
      <c r="J35" s="76"/>
      <c r="K35" s="76"/>
      <c r="L35" s="75">
        <v>3</v>
      </c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5">
        <v>2</v>
      </c>
      <c r="X35" s="76"/>
      <c r="Y35" s="76"/>
      <c r="Z35" s="175">
        <v>5</v>
      </c>
      <c r="AA35" s="179"/>
      <c r="AB35" s="5"/>
      <c r="AC35" s="77">
        <v>0</v>
      </c>
      <c r="AD35" s="181"/>
      <c r="AE35" s="260">
        <v>97102</v>
      </c>
      <c r="AF35" s="42" t="s">
        <v>196</v>
      </c>
      <c r="AG35" s="42" t="s">
        <v>197</v>
      </c>
      <c r="AH35" s="42">
        <v>222066</v>
      </c>
      <c r="AI35" s="42" t="s">
        <v>62</v>
      </c>
      <c r="AJ35" s="43">
        <v>24.870967741935484</v>
      </c>
      <c r="AK35" s="187">
        <f t="shared" si="5"/>
        <v>2.4870967741935483E-2</v>
      </c>
      <c r="AL35" s="206" t="s">
        <v>878</v>
      </c>
      <c r="AM35" s="6">
        <v>1000</v>
      </c>
      <c r="AN35" s="26">
        <v>22.4</v>
      </c>
      <c r="AO35" s="205">
        <f t="shared" si="0"/>
        <v>2.24E-2</v>
      </c>
      <c r="AP35" s="147"/>
      <c r="AQ35" s="148">
        <v>1</v>
      </c>
    </row>
    <row r="36" spans="1:43" ht="30">
      <c r="A36" s="99"/>
      <c r="B36" s="127" t="s">
        <v>198</v>
      </c>
      <c r="C36" s="82" t="s">
        <v>199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5">
        <v>3</v>
      </c>
      <c r="P36" s="76"/>
      <c r="Q36" s="76"/>
      <c r="R36" s="75">
        <v>40</v>
      </c>
      <c r="S36" s="76"/>
      <c r="T36" s="76"/>
      <c r="U36" s="76"/>
      <c r="V36" s="76"/>
      <c r="W36" s="76"/>
      <c r="X36" s="76"/>
      <c r="Y36" s="76"/>
      <c r="Z36" s="175">
        <v>43</v>
      </c>
      <c r="AA36" s="179"/>
      <c r="AB36" s="5"/>
      <c r="AC36" s="77">
        <v>0</v>
      </c>
      <c r="AD36" s="181"/>
      <c r="AE36" s="260">
        <v>44626</v>
      </c>
      <c r="AF36" s="42" t="s">
        <v>170</v>
      </c>
      <c r="AG36" s="42" t="s">
        <v>200</v>
      </c>
      <c r="AH36" s="42">
        <v>75544626</v>
      </c>
      <c r="AI36" s="44" t="s">
        <v>175</v>
      </c>
      <c r="AJ36" s="45">
        <v>59.645161290322584</v>
      </c>
      <c r="AK36" s="186">
        <f t="shared" ref="AK36:AK37" si="6">AJ36/2500</f>
        <v>2.3858064516129034E-2</v>
      </c>
      <c r="AL36" s="179" t="s">
        <v>201</v>
      </c>
      <c r="AM36" s="5">
        <v>1000</v>
      </c>
      <c r="AN36" s="27">
        <v>53.4</v>
      </c>
      <c r="AO36" s="203">
        <f t="shared" si="0"/>
        <v>5.3399999999999996E-2</v>
      </c>
      <c r="AP36" s="147">
        <v>1</v>
      </c>
      <c r="AQ36" s="148"/>
    </row>
    <row r="37" spans="1:43" ht="48">
      <c r="A37" s="99"/>
      <c r="B37" s="127" t="s">
        <v>202</v>
      </c>
      <c r="C37" s="84" t="s">
        <v>203</v>
      </c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5">
        <v>3</v>
      </c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175">
        <v>3</v>
      </c>
      <c r="AA37" s="179"/>
      <c r="AB37" s="5"/>
      <c r="AC37" s="77">
        <v>0</v>
      </c>
      <c r="AD37" s="181"/>
      <c r="AE37" s="260">
        <v>44613</v>
      </c>
      <c r="AF37" s="42" t="s">
        <v>170</v>
      </c>
      <c r="AG37" s="42" t="s">
        <v>187</v>
      </c>
      <c r="AH37" s="42">
        <v>75544613</v>
      </c>
      <c r="AI37" s="47" t="s">
        <v>879</v>
      </c>
      <c r="AJ37" s="45">
        <v>39.602150537634408</v>
      </c>
      <c r="AK37" s="186">
        <f t="shared" si="6"/>
        <v>1.5840860215053765E-2</v>
      </c>
      <c r="AL37" s="179" t="s">
        <v>188</v>
      </c>
      <c r="AM37" s="5">
        <v>2500</v>
      </c>
      <c r="AN37" s="27">
        <v>28.9</v>
      </c>
      <c r="AO37" s="203">
        <f t="shared" si="0"/>
        <v>1.1559999999999999E-2</v>
      </c>
      <c r="AP37" s="147">
        <v>1</v>
      </c>
      <c r="AQ37" s="148"/>
    </row>
    <row r="38" spans="1:43" ht="30">
      <c r="A38" s="99"/>
      <c r="B38" s="128" t="s">
        <v>204</v>
      </c>
      <c r="C38" s="82" t="s">
        <v>205</v>
      </c>
      <c r="D38" s="75">
        <v>2</v>
      </c>
      <c r="E38" s="76"/>
      <c r="F38" s="75">
        <v>20</v>
      </c>
      <c r="G38" s="75">
        <v>10</v>
      </c>
      <c r="H38" s="75">
        <v>6</v>
      </c>
      <c r="I38" s="76"/>
      <c r="J38" s="75">
        <v>3</v>
      </c>
      <c r="K38" s="75">
        <v>8</v>
      </c>
      <c r="L38" s="75">
        <v>20</v>
      </c>
      <c r="M38" s="76"/>
      <c r="N38" s="75">
        <v>2</v>
      </c>
      <c r="O38" s="76"/>
      <c r="P38" s="75">
        <v>6</v>
      </c>
      <c r="Q38" s="75">
        <v>6</v>
      </c>
      <c r="R38" s="76"/>
      <c r="S38" s="75">
        <v>10</v>
      </c>
      <c r="T38" s="76"/>
      <c r="U38" s="75">
        <v>2</v>
      </c>
      <c r="V38" s="76"/>
      <c r="W38" s="75">
        <v>3</v>
      </c>
      <c r="X38" s="76"/>
      <c r="Y38" s="75">
        <v>25</v>
      </c>
      <c r="Z38" s="175">
        <v>123</v>
      </c>
      <c r="AA38" s="179"/>
      <c r="AB38" s="5"/>
      <c r="AC38" s="77">
        <v>0</v>
      </c>
      <c r="AD38" s="181"/>
      <c r="AE38" s="260">
        <v>44624</v>
      </c>
      <c r="AF38" s="42" t="s">
        <v>170</v>
      </c>
      <c r="AG38" s="42" t="s">
        <v>206</v>
      </c>
      <c r="AH38" s="42">
        <v>75544624</v>
      </c>
      <c r="AI38" s="44" t="s">
        <v>207</v>
      </c>
      <c r="AJ38" s="45">
        <v>45.010752688172047</v>
      </c>
      <c r="AK38" s="186">
        <f t="shared" ref="AK38:AK43" si="7">AJ38/1000</f>
        <v>4.5010752688172048E-2</v>
      </c>
      <c r="AL38" s="179" t="s">
        <v>208</v>
      </c>
      <c r="AM38" s="5">
        <v>1000</v>
      </c>
      <c r="AN38" s="27">
        <v>50.4</v>
      </c>
      <c r="AO38" s="203">
        <f t="shared" si="0"/>
        <v>5.04E-2</v>
      </c>
      <c r="AP38" s="147">
        <v>1</v>
      </c>
      <c r="AQ38" s="148"/>
    </row>
    <row r="39" spans="1:43" ht="58.8">
      <c r="A39" s="99"/>
      <c r="B39" s="128" t="s">
        <v>209</v>
      </c>
      <c r="C39" s="82" t="s">
        <v>210</v>
      </c>
      <c r="D39" s="76"/>
      <c r="E39" s="76"/>
      <c r="F39" s="76"/>
      <c r="G39" s="76"/>
      <c r="H39" s="76"/>
      <c r="I39" s="76"/>
      <c r="J39" s="76"/>
      <c r="K39" s="76"/>
      <c r="L39" s="75">
        <v>3</v>
      </c>
      <c r="M39" s="76"/>
      <c r="N39" s="76"/>
      <c r="O39" s="76"/>
      <c r="P39" s="75">
        <v>3</v>
      </c>
      <c r="Q39" s="75">
        <v>6</v>
      </c>
      <c r="R39" s="76"/>
      <c r="S39" s="76"/>
      <c r="T39" s="76"/>
      <c r="U39" s="75">
        <v>1</v>
      </c>
      <c r="V39" s="76"/>
      <c r="W39" s="76"/>
      <c r="X39" s="76"/>
      <c r="Y39" s="75">
        <v>25</v>
      </c>
      <c r="Z39" s="175">
        <v>38</v>
      </c>
      <c r="AA39" s="179"/>
      <c r="AB39" s="5"/>
      <c r="AC39" s="77">
        <v>0</v>
      </c>
      <c r="AD39" s="181"/>
      <c r="AE39" s="260">
        <v>43072</v>
      </c>
      <c r="AF39" s="42" t="s">
        <v>211</v>
      </c>
      <c r="AG39" s="42" t="s">
        <v>212</v>
      </c>
      <c r="AH39" s="42">
        <v>60003011</v>
      </c>
      <c r="AI39" s="47" t="s">
        <v>880</v>
      </c>
      <c r="AJ39" s="45">
        <v>27.93548387096774</v>
      </c>
      <c r="AK39" s="186">
        <f t="shared" si="7"/>
        <v>2.7935483870967739E-2</v>
      </c>
      <c r="AL39" s="179" t="s">
        <v>214</v>
      </c>
      <c r="AM39" s="5">
        <v>1000</v>
      </c>
      <c r="AN39" s="27">
        <v>31.25</v>
      </c>
      <c r="AO39" s="203">
        <f t="shared" si="0"/>
        <v>3.125E-2</v>
      </c>
      <c r="AP39" s="147">
        <v>1</v>
      </c>
      <c r="AQ39" s="148"/>
    </row>
    <row r="40" spans="1:43" ht="58.8">
      <c r="A40" s="99"/>
      <c r="B40" s="128" t="s">
        <v>215</v>
      </c>
      <c r="C40" s="82" t="s">
        <v>216</v>
      </c>
      <c r="D40" s="75">
        <v>2</v>
      </c>
      <c r="E40" s="76"/>
      <c r="F40" s="75">
        <v>20</v>
      </c>
      <c r="G40" s="83">
        <v>5</v>
      </c>
      <c r="H40" s="76"/>
      <c r="I40" s="76"/>
      <c r="J40" s="75">
        <v>3</v>
      </c>
      <c r="K40" s="75">
        <v>4</v>
      </c>
      <c r="L40" s="75">
        <v>17</v>
      </c>
      <c r="M40" s="76"/>
      <c r="N40" s="76"/>
      <c r="O40" s="76"/>
      <c r="P40" s="75">
        <v>3</v>
      </c>
      <c r="Q40" s="76"/>
      <c r="R40" s="76"/>
      <c r="S40" s="83">
        <v>5</v>
      </c>
      <c r="T40" s="76"/>
      <c r="U40" s="76"/>
      <c r="V40" s="76"/>
      <c r="W40" s="75">
        <v>3</v>
      </c>
      <c r="X40" s="76"/>
      <c r="Y40" s="76"/>
      <c r="Z40" s="175">
        <v>62</v>
      </c>
      <c r="AA40" s="179"/>
      <c r="AB40" s="5"/>
      <c r="AC40" s="77">
        <v>0</v>
      </c>
      <c r="AD40" s="181"/>
      <c r="AE40" s="260">
        <v>47828</v>
      </c>
      <c r="AF40" s="42" t="s">
        <v>170</v>
      </c>
      <c r="AG40" s="42" t="s">
        <v>217</v>
      </c>
      <c r="AH40" s="42">
        <v>75547828</v>
      </c>
      <c r="AI40" s="47" t="s">
        <v>880</v>
      </c>
      <c r="AJ40" s="45">
        <v>34.053763440860216</v>
      </c>
      <c r="AK40" s="186">
        <f t="shared" si="7"/>
        <v>3.4053763440860217E-2</v>
      </c>
      <c r="AL40" s="179" t="s">
        <v>218</v>
      </c>
      <c r="AM40" s="5">
        <v>1000</v>
      </c>
      <c r="AN40" s="27">
        <v>30.1</v>
      </c>
      <c r="AO40" s="203">
        <f t="shared" si="0"/>
        <v>3.0100000000000002E-2</v>
      </c>
      <c r="AP40" s="147">
        <v>1</v>
      </c>
      <c r="AQ40" s="148"/>
    </row>
    <row r="41" spans="1:43" ht="39.6">
      <c r="A41" s="99"/>
      <c r="B41" s="121" t="s">
        <v>219</v>
      </c>
      <c r="C41" s="74" t="s">
        <v>220</v>
      </c>
      <c r="D41" s="76"/>
      <c r="E41" s="76"/>
      <c r="F41" s="76"/>
      <c r="G41" s="76"/>
      <c r="H41" s="76"/>
      <c r="I41" s="76"/>
      <c r="J41" s="76"/>
      <c r="K41" s="76"/>
      <c r="L41" s="75">
        <v>10</v>
      </c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175">
        <v>10</v>
      </c>
      <c r="AA41" s="179"/>
      <c r="AB41" s="5"/>
      <c r="AC41" s="77">
        <v>0</v>
      </c>
      <c r="AD41" s="181"/>
      <c r="AE41" s="260">
        <v>25635</v>
      </c>
      <c r="AF41" s="42" t="s">
        <v>221</v>
      </c>
      <c r="AG41" s="42" t="s">
        <v>222</v>
      </c>
      <c r="AH41" s="42" t="s">
        <v>223</v>
      </c>
      <c r="AI41" s="44" t="s">
        <v>62</v>
      </c>
      <c r="AJ41" s="45">
        <v>51.215053763440856</v>
      </c>
      <c r="AK41" s="186">
        <f t="shared" si="7"/>
        <v>5.1215053763440856E-2</v>
      </c>
      <c r="AL41" s="179" t="s">
        <v>224</v>
      </c>
      <c r="AM41" s="5">
        <v>1000</v>
      </c>
      <c r="AN41" s="27">
        <v>58.9</v>
      </c>
      <c r="AO41" s="203">
        <f t="shared" si="0"/>
        <v>5.8900000000000001E-2</v>
      </c>
      <c r="AP41" s="147">
        <v>1</v>
      </c>
      <c r="AQ41" s="148"/>
    </row>
    <row r="42" spans="1:43" ht="39.6">
      <c r="A42" s="99"/>
      <c r="B42" s="124" t="s">
        <v>225</v>
      </c>
      <c r="C42" s="82" t="s">
        <v>226</v>
      </c>
      <c r="D42" s="76"/>
      <c r="E42" s="76"/>
      <c r="F42" s="76"/>
      <c r="G42" s="76"/>
      <c r="H42" s="76"/>
      <c r="I42" s="76"/>
      <c r="J42" s="76"/>
      <c r="K42" s="76"/>
      <c r="L42" s="75">
        <v>30</v>
      </c>
      <c r="M42" s="76"/>
      <c r="N42" s="76"/>
      <c r="O42" s="76"/>
      <c r="P42" s="75">
        <v>3</v>
      </c>
      <c r="Q42" s="75">
        <v>10</v>
      </c>
      <c r="R42" s="76"/>
      <c r="S42" s="76"/>
      <c r="T42" s="75">
        <v>3</v>
      </c>
      <c r="U42" s="76"/>
      <c r="V42" s="76"/>
      <c r="W42" s="75">
        <v>3</v>
      </c>
      <c r="X42" s="75">
        <v>2</v>
      </c>
      <c r="Y42" s="76"/>
      <c r="Z42" s="175">
        <v>51</v>
      </c>
      <c r="AA42" s="179"/>
      <c r="AB42" s="5"/>
      <c r="AC42" s="77">
        <v>0</v>
      </c>
      <c r="AD42" s="181"/>
      <c r="AE42" s="260">
        <v>44619</v>
      </c>
      <c r="AF42" s="42" t="s">
        <v>170</v>
      </c>
      <c r="AG42" s="42" t="s">
        <v>227</v>
      </c>
      <c r="AH42" s="42">
        <v>75544619</v>
      </c>
      <c r="AI42" s="42" t="s">
        <v>207</v>
      </c>
      <c r="AJ42" s="43">
        <v>65.215053763440878</v>
      </c>
      <c r="AK42" s="187">
        <f t="shared" si="7"/>
        <v>6.5215053763440875E-2</v>
      </c>
      <c r="AL42" s="204" t="s">
        <v>228</v>
      </c>
      <c r="AM42" s="6">
        <v>1000</v>
      </c>
      <c r="AN42" s="26">
        <v>56.1</v>
      </c>
      <c r="AO42" s="205">
        <f t="shared" si="0"/>
        <v>5.6100000000000004E-2</v>
      </c>
      <c r="AP42" s="147"/>
      <c r="AQ42" s="148">
        <v>1</v>
      </c>
    </row>
    <row r="43" spans="1:43" ht="49.2">
      <c r="A43" s="99"/>
      <c r="B43" s="124" t="s">
        <v>229</v>
      </c>
      <c r="C43" s="82" t="s">
        <v>230</v>
      </c>
      <c r="D43" s="76"/>
      <c r="E43" s="76"/>
      <c r="F43" s="76"/>
      <c r="G43" s="76"/>
      <c r="H43" s="76"/>
      <c r="I43" s="76"/>
      <c r="J43" s="76"/>
      <c r="K43" s="76"/>
      <c r="L43" s="75">
        <v>30</v>
      </c>
      <c r="M43" s="76"/>
      <c r="N43" s="76"/>
      <c r="O43" s="76"/>
      <c r="P43" s="75">
        <v>3</v>
      </c>
      <c r="Q43" s="76"/>
      <c r="R43" s="76"/>
      <c r="S43" s="76"/>
      <c r="T43" s="75">
        <v>3</v>
      </c>
      <c r="U43" s="76"/>
      <c r="V43" s="76"/>
      <c r="W43" s="75">
        <v>3</v>
      </c>
      <c r="X43" s="75">
        <v>2</v>
      </c>
      <c r="Y43" s="76"/>
      <c r="Z43" s="175">
        <v>41</v>
      </c>
      <c r="AA43" s="179"/>
      <c r="AB43" s="5"/>
      <c r="AC43" s="77">
        <v>0</v>
      </c>
      <c r="AD43" s="181"/>
      <c r="AE43" s="260">
        <v>44634</v>
      </c>
      <c r="AF43" s="42" t="s">
        <v>170</v>
      </c>
      <c r="AG43" s="42" t="s">
        <v>231</v>
      </c>
      <c r="AH43" s="42">
        <v>75544634</v>
      </c>
      <c r="AI43" s="42" t="s">
        <v>213</v>
      </c>
      <c r="AJ43" s="43">
        <v>34.408602150537639</v>
      </c>
      <c r="AK43" s="187">
        <f t="shared" si="7"/>
        <v>3.4408602150537641E-2</v>
      </c>
      <c r="AL43" s="204" t="s">
        <v>218</v>
      </c>
      <c r="AM43" s="6">
        <v>1000</v>
      </c>
      <c r="AN43" s="26">
        <v>30.1</v>
      </c>
      <c r="AO43" s="205">
        <f t="shared" si="0"/>
        <v>3.0100000000000002E-2</v>
      </c>
      <c r="AP43" s="147"/>
      <c r="AQ43" s="148">
        <v>1</v>
      </c>
    </row>
    <row r="44" spans="1:43" ht="39.6">
      <c r="A44" s="99"/>
      <c r="B44" s="121" t="s">
        <v>232</v>
      </c>
      <c r="C44" s="82" t="s">
        <v>233</v>
      </c>
      <c r="D44" s="76"/>
      <c r="E44" s="75">
        <v>52</v>
      </c>
      <c r="F44" s="76"/>
      <c r="G44" s="75">
        <v>5</v>
      </c>
      <c r="H44" s="76"/>
      <c r="I44" s="76"/>
      <c r="J44" s="75">
        <v>60</v>
      </c>
      <c r="K44" s="76"/>
      <c r="L44" s="76"/>
      <c r="M44" s="75">
        <v>54</v>
      </c>
      <c r="N44" s="76"/>
      <c r="O44" s="76"/>
      <c r="P44" s="76"/>
      <c r="Q44" s="76"/>
      <c r="R44" s="75">
        <v>275</v>
      </c>
      <c r="S44" s="75">
        <v>5</v>
      </c>
      <c r="T44" s="75">
        <v>5</v>
      </c>
      <c r="U44" s="76"/>
      <c r="V44" s="76"/>
      <c r="W44" s="75">
        <v>7</v>
      </c>
      <c r="X44" s="76"/>
      <c r="Y44" s="75">
        <v>150</v>
      </c>
      <c r="Z44" s="175">
        <v>613</v>
      </c>
      <c r="AA44" s="179" t="s">
        <v>234</v>
      </c>
      <c r="AB44" s="5" t="s">
        <v>96</v>
      </c>
      <c r="AC44" s="77">
        <v>16.48</v>
      </c>
      <c r="AD44" s="180">
        <v>3.2960000000000003E-2</v>
      </c>
      <c r="AE44" s="260">
        <v>705682</v>
      </c>
      <c r="AF44" s="42" t="s">
        <v>235</v>
      </c>
      <c r="AG44" s="42" t="s">
        <v>236</v>
      </c>
      <c r="AH44" s="42" t="s">
        <v>237</v>
      </c>
      <c r="AI44" s="42" t="s">
        <v>42</v>
      </c>
      <c r="AJ44" s="43">
        <v>43.752688172043015</v>
      </c>
      <c r="AK44" s="187">
        <f>AJ44/500</f>
        <v>8.7505376344086033E-2</v>
      </c>
      <c r="AL44" s="204" t="s">
        <v>238</v>
      </c>
      <c r="AM44" s="6">
        <v>500</v>
      </c>
      <c r="AN44" s="26">
        <v>22.6</v>
      </c>
      <c r="AO44" s="205">
        <f t="shared" si="0"/>
        <v>4.5200000000000004E-2</v>
      </c>
      <c r="AP44" s="147"/>
      <c r="AQ44" s="148">
        <v>1</v>
      </c>
    </row>
    <row r="45" spans="1:43" ht="39.6">
      <c r="A45" s="99"/>
      <c r="B45" s="121" t="s">
        <v>239</v>
      </c>
      <c r="C45" s="82" t="s">
        <v>240</v>
      </c>
      <c r="D45" s="76"/>
      <c r="E45" s="75">
        <v>1</v>
      </c>
      <c r="F45" s="76"/>
      <c r="G45" s="75">
        <v>5</v>
      </c>
      <c r="H45" s="76"/>
      <c r="I45" s="76"/>
      <c r="J45" s="75">
        <v>4</v>
      </c>
      <c r="K45" s="76"/>
      <c r="L45" s="75">
        <v>2</v>
      </c>
      <c r="M45" s="75">
        <v>2</v>
      </c>
      <c r="N45" s="75">
        <v>1</v>
      </c>
      <c r="O45" s="76"/>
      <c r="P45" s="75">
        <v>3</v>
      </c>
      <c r="Q45" s="75">
        <v>6</v>
      </c>
      <c r="R45" s="75">
        <v>40</v>
      </c>
      <c r="S45" s="75">
        <v>5</v>
      </c>
      <c r="T45" s="76"/>
      <c r="U45" s="75">
        <v>2</v>
      </c>
      <c r="V45" s="76"/>
      <c r="W45" s="75">
        <v>1</v>
      </c>
      <c r="X45" s="75">
        <v>7</v>
      </c>
      <c r="Y45" s="76"/>
      <c r="Z45" s="175">
        <v>79</v>
      </c>
      <c r="AA45" s="179"/>
      <c r="AB45" s="5"/>
      <c r="AC45" s="77">
        <v>0</v>
      </c>
      <c r="AD45" s="181"/>
      <c r="AE45" s="260">
        <v>700534</v>
      </c>
      <c r="AF45" s="42" t="s">
        <v>53</v>
      </c>
      <c r="AG45" s="42" t="s">
        <v>241</v>
      </c>
      <c r="AH45" s="42">
        <v>11964</v>
      </c>
      <c r="AI45" s="44" t="s">
        <v>242</v>
      </c>
      <c r="AJ45" s="45">
        <v>25.827956989247316</v>
      </c>
      <c r="AK45" s="186">
        <f>AJ45/1</f>
        <v>25.827956989247316</v>
      </c>
      <c r="AL45" s="179" t="s">
        <v>243</v>
      </c>
      <c r="AM45" s="5">
        <v>1</v>
      </c>
      <c r="AN45" s="27">
        <v>32.700000000000003</v>
      </c>
      <c r="AO45" s="203">
        <f t="shared" si="0"/>
        <v>32.700000000000003</v>
      </c>
      <c r="AP45" s="147">
        <v>1</v>
      </c>
      <c r="AQ45" s="148"/>
    </row>
    <row r="46" spans="1:43" ht="30">
      <c r="A46" s="99"/>
      <c r="B46" s="121" t="s">
        <v>244</v>
      </c>
      <c r="C46" s="82" t="s">
        <v>245</v>
      </c>
      <c r="D46" s="75">
        <v>2</v>
      </c>
      <c r="E46" s="76"/>
      <c r="F46" s="76"/>
      <c r="G46" s="75">
        <v>10</v>
      </c>
      <c r="H46" s="76"/>
      <c r="I46" s="76"/>
      <c r="J46" s="76"/>
      <c r="K46" s="76"/>
      <c r="L46" s="75">
        <v>2</v>
      </c>
      <c r="M46" s="76"/>
      <c r="N46" s="75">
        <v>2</v>
      </c>
      <c r="O46" s="76"/>
      <c r="P46" s="75">
        <v>3</v>
      </c>
      <c r="Q46" s="76"/>
      <c r="R46" s="76"/>
      <c r="S46" s="75">
        <v>10</v>
      </c>
      <c r="T46" s="76"/>
      <c r="U46" s="75">
        <v>1</v>
      </c>
      <c r="V46" s="76"/>
      <c r="W46" s="75">
        <v>2</v>
      </c>
      <c r="X46" s="75">
        <v>1</v>
      </c>
      <c r="Y46" s="76"/>
      <c r="Z46" s="175">
        <v>33</v>
      </c>
      <c r="AA46" s="179"/>
      <c r="AB46" s="5"/>
      <c r="AC46" s="77">
        <v>0</v>
      </c>
      <c r="AD46" s="181"/>
      <c r="AE46" s="260">
        <v>708688</v>
      </c>
      <c r="AF46" s="42" t="s">
        <v>53</v>
      </c>
      <c r="AG46" s="42" t="s">
        <v>246</v>
      </c>
      <c r="AH46" s="42">
        <v>16828</v>
      </c>
      <c r="AI46" s="42" t="s">
        <v>247</v>
      </c>
      <c r="AJ46" s="43">
        <v>111.01075268817205</v>
      </c>
      <c r="AK46" s="187">
        <f>AJ46/2400</f>
        <v>4.6254480286738356E-2</v>
      </c>
      <c r="AL46" s="204" t="s">
        <v>248</v>
      </c>
      <c r="AM46" s="6">
        <v>2400</v>
      </c>
      <c r="AN46" s="26">
        <v>93.7</v>
      </c>
      <c r="AO46" s="205">
        <f t="shared" si="0"/>
        <v>3.9041666666666669E-2</v>
      </c>
      <c r="AP46" s="147"/>
      <c r="AQ46" s="148">
        <v>1</v>
      </c>
    </row>
    <row r="47" spans="1:43" ht="39.6">
      <c r="A47" s="99"/>
      <c r="B47" s="121" t="s">
        <v>249</v>
      </c>
      <c r="C47" s="82" t="s">
        <v>250</v>
      </c>
      <c r="D47" s="75">
        <v>2</v>
      </c>
      <c r="E47" s="75">
        <v>1</v>
      </c>
      <c r="F47" s="76"/>
      <c r="G47" s="75">
        <v>5</v>
      </c>
      <c r="H47" s="76"/>
      <c r="I47" s="76"/>
      <c r="J47" s="75">
        <v>8</v>
      </c>
      <c r="K47" s="75">
        <v>4</v>
      </c>
      <c r="L47" s="75">
        <v>2</v>
      </c>
      <c r="M47" s="75">
        <v>2</v>
      </c>
      <c r="N47" s="75">
        <v>1</v>
      </c>
      <c r="O47" s="76"/>
      <c r="P47" s="75">
        <v>3</v>
      </c>
      <c r="Q47" s="75">
        <v>6</v>
      </c>
      <c r="R47" s="75">
        <v>15</v>
      </c>
      <c r="S47" s="75">
        <v>5</v>
      </c>
      <c r="T47" s="75">
        <v>1</v>
      </c>
      <c r="U47" s="75">
        <v>1</v>
      </c>
      <c r="V47" s="76"/>
      <c r="W47" s="75">
        <v>3</v>
      </c>
      <c r="X47" s="75">
        <v>3</v>
      </c>
      <c r="Y47" s="76"/>
      <c r="Z47" s="175">
        <v>62</v>
      </c>
      <c r="AA47" s="179"/>
      <c r="AB47" s="5"/>
      <c r="AC47" s="77">
        <v>0</v>
      </c>
      <c r="AD47" s="181"/>
      <c r="AE47" s="260">
        <v>703400</v>
      </c>
      <c r="AF47" s="42" t="s">
        <v>251</v>
      </c>
      <c r="AG47" s="42" t="s">
        <v>252</v>
      </c>
      <c r="AH47" s="42">
        <v>12408</v>
      </c>
      <c r="AI47" s="42" t="s">
        <v>253</v>
      </c>
      <c r="AJ47" s="43">
        <v>177.82795698924733</v>
      </c>
      <c r="AK47" s="187">
        <f t="shared" ref="AK47:AK48" si="8">AJ47/1000</f>
        <v>0.17782795698924733</v>
      </c>
      <c r="AL47" s="204" t="s">
        <v>254</v>
      </c>
      <c r="AM47" s="6">
        <v>1000</v>
      </c>
      <c r="AN47" s="26">
        <v>151.30000000000001</v>
      </c>
      <c r="AO47" s="205">
        <f t="shared" si="0"/>
        <v>0.15130000000000002</v>
      </c>
      <c r="AP47" s="147"/>
      <c r="AQ47" s="148">
        <v>1</v>
      </c>
    </row>
    <row r="48" spans="1:43" ht="49.2">
      <c r="A48" s="99"/>
      <c r="B48" s="121" t="s">
        <v>255</v>
      </c>
      <c r="C48" s="82" t="s">
        <v>256</v>
      </c>
      <c r="D48" s="75">
        <v>8</v>
      </c>
      <c r="E48" s="75">
        <v>1</v>
      </c>
      <c r="F48" s="75">
        <v>50</v>
      </c>
      <c r="G48" s="75">
        <v>300</v>
      </c>
      <c r="H48" s="76"/>
      <c r="I48" s="76"/>
      <c r="J48" s="76"/>
      <c r="K48" s="75">
        <v>12</v>
      </c>
      <c r="L48" s="75">
        <v>90</v>
      </c>
      <c r="M48" s="76"/>
      <c r="N48" s="75">
        <v>3</v>
      </c>
      <c r="O48" s="75">
        <v>4</v>
      </c>
      <c r="P48" s="75">
        <v>3</v>
      </c>
      <c r="Q48" s="75">
        <v>50</v>
      </c>
      <c r="R48" s="75">
        <v>250</v>
      </c>
      <c r="S48" s="75">
        <v>300</v>
      </c>
      <c r="T48" s="75">
        <v>1</v>
      </c>
      <c r="U48" s="75">
        <v>10</v>
      </c>
      <c r="V48" s="76"/>
      <c r="W48" s="75">
        <v>15</v>
      </c>
      <c r="X48" s="75">
        <v>4</v>
      </c>
      <c r="Y48" s="76"/>
      <c r="Z48" s="175">
        <v>1101</v>
      </c>
      <c r="AA48" s="179" t="s">
        <v>234</v>
      </c>
      <c r="AB48" s="5" t="s">
        <v>59</v>
      </c>
      <c r="AC48" s="77">
        <v>8.24</v>
      </c>
      <c r="AD48" s="180">
        <v>8.2400000000000008E-3</v>
      </c>
      <c r="AE48" s="260">
        <v>145033</v>
      </c>
      <c r="AF48" s="42" t="s">
        <v>53</v>
      </c>
      <c r="AG48" s="42" t="s">
        <v>257</v>
      </c>
      <c r="AH48" s="42">
        <v>23900</v>
      </c>
      <c r="AI48" s="44" t="s">
        <v>62</v>
      </c>
      <c r="AJ48" s="45">
        <v>7.860215053763441</v>
      </c>
      <c r="AK48" s="186">
        <f t="shared" si="8"/>
        <v>7.8602150537634401E-3</v>
      </c>
      <c r="AL48" s="179" t="s">
        <v>258</v>
      </c>
      <c r="AM48" s="5">
        <v>1000</v>
      </c>
      <c r="AN48" s="27">
        <v>9.3000000000000007</v>
      </c>
      <c r="AO48" s="203">
        <f t="shared" si="0"/>
        <v>9.300000000000001E-3</v>
      </c>
      <c r="AP48" s="147">
        <v>1</v>
      </c>
      <c r="AQ48" s="148"/>
    </row>
    <row r="49" spans="1:43" ht="39.6">
      <c r="A49" s="99"/>
      <c r="B49" s="121" t="s">
        <v>259</v>
      </c>
      <c r="C49" s="82" t="s">
        <v>260</v>
      </c>
      <c r="D49" s="76"/>
      <c r="E49" s="76"/>
      <c r="F49" s="76"/>
      <c r="G49" s="76"/>
      <c r="H49" s="85" t="s">
        <v>261</v>
      </c>
      <c r="I49" s="76"/>
      <c r="J49" s="76"/>
      <c r="K49" s="76"/>
      <c r="L49" s="76"/>
      <c r="M49" s="76"/>
      <c r="N49" s="76"/>
      <c r="O49" s="76"/>
      <c r="P49" s="75">
        <v>5</v>
      </c>
      <c r="Q49" s="76"/>
      <c r="R49" s="76"/>
      <c r="S49" s="76"/>
      <c r="T49" s="75">
        <v>6</v>
      </c>
      <c r="U49" s="76"/>
      <c r="V49" s="76"/>
      <c r="W49" s="76"/>
      <c r="X49" s="76"/>
      <c r="Y49" s="76"/>
      <c r="Z49" s="175">
        <v>11</v>
      </c>
      <c r="AA49" s="179"/>
      <c r="AB49" s="5"/>
      <c r="AC49" s="77">
        <v>0</v>
      </c>
      <c r="AD49" s="181"/>
      <c r="AE49" s="260">
        <v>704811</v>
      </c>
      <c r="AF49" s="42" t="s">
        <v>262</v>
      </c>
      <c r="AG49" s="42" t="s">
        <v>263</v>
      </c>
      <c r="AH49" s="42" t="s">
        <v>264</v>
      </c>
      <c r="AI49" s="47" t="s">
        <v>265</v>
      </c>
      <c r="AJ49" s="45">
        <v>35.591397849462368</v>
      </c>
      <c r="AK49" s="186">
        <f>AJ49/960</f>
        <v>3.707437275985663E-2</v>
      </c>
      <c r="AL49" s="179" t="s">
        <v>266</v>
      </c>
      <c r="AM49" s="5">
        <v>960</v>
      </c>
      <c r="AN49" s="27">
        <v>46.5</v>
      </c>
      <c r="AO49" s="203">
        <f t="shared" si="0"/>
        <v>4.8437500000000001E-2</v>
      </c>
      <c r="AP49" s="147">
        <v>1</v>
      </c>
      <c r="AQ49" s="148"/>
    </row>
    <row r="50" spans="1:43" ht="49.2">
      <c r="A50" s="99"/>
      <c r="B50" s="121" t="s">
        <v>267</v>
      </c>
      <c r="C50" s="82" t="s">
        <v>268</v>
      </c>
      <c r="D50" s="76"/>
      <c r="E50" s="75">
        <v>10</v>
      </c>
      <c r="F50" s="75">
        <v>12</v>
      </c>
      <c r="G50" s="75">
        <v>100</v>
      </c>
      <c r="H50" s="75">
        <v>5</v>
      </c>
      <c r="I50" s="76"/>
      <c r="J50" s="75">
        <v>20</v>
      </c>
      <c r="K50" s="75">
        <v>16</v>
      </c>
      <c r="L50" s="76"/>
      <c r="M50" s="75">
        <v>10</v>
      </c>
      <c r="N50" s="76"/>
      <c r="O50" s="76"/>
      <c r="P50" s="76"/>
      <c r="Q50" s="75">
        <v>20</v>
      </c>
      <c r="R50" s="75">
        <v>10</v>
      </c>
      <c r="S50" s="75">
        <v>100</v>
      </c>
      <c r="T50" s="75">
        <v>12</v>
      </c>
      <c r="U50" s="75">
        <v>12</v>
      </c>
      <c r="V50" s="75">
        <v>10</v>
      </c>
      <c r="W50" s="76"/>
      <c r="X50" s="75">
        <v>20</v>
      </c>
      <c r="Y50" s="76"/>
      <c r="Z50" s="175">
        <v>357</v>
      </c>
      <c r="AA50" s="179" t="s">
        <v>37</v>
      </c>
      <c r="AB50" s="5" t="s">
        <v>269</v>
      </c>
      <c r="AC50" s="77">
        <v>42.8</v>
      </c>
      <c r="AD50" s="180">
        <v>4.2799999999999998E-2</v>
      </c>
      <c r="AE50" s="260" t="s">
        <v>270</v>
      </c>
      <c r="AF50" s="42" t="s">
        <v>170</v>
      </c>
      <c r="AG50" s="42" t="s">
        <v>271</v>
      </c>
      <c r="AH50" s="42" t="s">
        <v>272</v>
      </c>
      <c r="AI50" s="44" t="s">
        <v>273</v>
      </c>
      <c r="AJ50" s="45">
        <v>43.903225806451616</v>
      </c>
      <c r="AK50" s="186">
        <f>AJ50/1000</f>
        <v>4.3903225806451618E-2</v>
      </c>
      <c r="AL50" s="179" t="s">
        <v>274</v>
      </c>
      <c r="AM50" s="5">
        <v>2000</v>
      </c>
      <c r="AN50" s="27">
        <v>90.6</v>
      </c>
      <c r="AO50" s="203">
        <f t="shared" si="0"/>
        <v>4.53E-2</v>
      </c>
      <c r="AP50" s="147">
        <v>1</v>
      </c>
      <c r="AQ50" s="148"/>
    </row>
    <row r="51" spans="1:43" ht="39.6">
      <c r="A51" s="99"/>
      <c r="B51" s="121" t="s">
        <v>275</v>
      </c>
      <c r="C51" s="82" t="s">
        <v>276</v>
      </c>
      <c r="D51" s="75">
        <v>1</v>
      </c>
      <c r="E51" s="76"/>
      <c r="F51" s="75">
        <v>2</v>
      </c>
      <c r="G51" s="76"/>
      <c r="H51" s="76"/>
      <c r="I51" s="76"/>
      <c r="J51" s="76"/>
      <c r="K51" s="75">
        <v>4</v>
      </c>
      <c r="L51" s="75">
        <v>2</v>
      </c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175">
        <v>9</v>
      </c>
      <c r="AA51" s="179"/>
      <c r="AB51" s="5"/>
      <c r="AC51" s="77">
        <v>0</v>
      </c>
      <c r="AD51" s="181"/>
      <c r="AE51" s="260">
        <v>12710</v>
      </c>
      <c r="AF51" s="42" t="s">
        <v>39</v>
      </c>
      <c r="AG51" s="46" t="s">
        <v>893</v>
      </c>
      <c r="AH51" s="42" t="s">
        <v>277</v>
      </c>
      <c r="AI51" s="42" t="s">
        <v>278</v>
      </c>
      <c r="AJ51" s="43">
        <v>151.44086021505379</v>
      </c>
      <c r="AK51" s="187">
        <f>AJ51/144</f>
        <v>1.051672640382318</v>
      </c>
      <c r="AL51" s="207" t="s">
        <v>279</v>
      </c>
      <c r="AM51" s="8" t="s">
        <v>280</v>
      </c>
      <c r="AN51" s="26">
        <v>10.95</v>
      </c>
      <c r="AO51" s="208">
        <f>AN51/12</f>
        <v>0.91249999999999998</v>
      </c>
      <c r="AP51" s="147"/>
      <c r="AQ51" s="148">
        <v>1</v>
      </c>
    </row>
    <row r="52" spans="1:43" ht="39.6">
      <c r="A52" s="99"/>
      <c r="B52" s="121" t="s">
        <v>281</v>
      </c>
      <c r="C52" s="82" t="s">
        <v>282</v>
      </c>
      <c r="D52" s="76"/>
      <c r="E52" s="76"/>
      <c r="F52" s="76"/>
      <c r="G52" s="76"/>
      <c r="H52" s="76"/>
      <c r="I52" s="75">
        <v>5</v>
      </c>
      <c r="J52" s="76"/>
      <c r="K52" s="76"/>
      <c r="L52" s="75">
        <v>3</v>
      </c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5">
        <v>2</v>
      </c>
      <c r="Y52" s="76"/>
      <c r="Z52" s="175">
        <v>10</v>
      </c>
      <c r="AA52" s="179"/>
      <c r="AB52" s="5"/>
      <c r="AC52" s="77">
        <v>0</v>
      </c>
      <c r="AD52" s="181"/>
      <c r="AE52" s="260">
        <v>710685</v>
      </c>
      <c r="AF52" s="42" t="s">
        <v>39</v>
      </c>
      <c r="AG52" s="42" t="s">
        <v>283</v>
      </c>
      <c r="AH52" s="42" t="s">
        <v>284</v>
      </c>
      <c r="AI52" s="42" t="s">
        <v>285</v>
      </c>
      <c r="AJ52" s="43">
        <v>17.720430107526884</v>
      </c>
      <c r="AK52" s="187">
        <f>AJ52/2000</f>
        <v>8.860215053763441E-3</v>
      </c>
      <c r="AL52" s="207" t="s">
        <v>286</v>
      </c>
      <c r="AM52" s="8">
        <v>500</v>
      </c>
      <c r="AN52" s="26">
        <v>3.1</v>
      </c>
      <c r="AO52" s="208">
        <f t="shared" ref="AO52:AO69" si="9">AN52/AM52</f>
        <v>6.1999999999999998E-3</v>
      </c>
      <c r="AP52" s="147"/>
      <c r="AQ52" s="148">
        <v>1</v>
      </c>
    </row>
    <row r="53" spans="1:43" ht="58.8">
      <c r="A53" s="99"/>
      <c r="B53" s="121" t="s">
        <v>287</v>
      </c>
      <c r="C53" s="82" t="s">
        <v>288</v>
      </c>
      <c r="D53" s="75">
        <v>8</v>
      </c>
      <c r="E53" s="76"/>
      <c r="F53" s="76"/>
      <c r="G53" s="76"/>
      <c r="H53" s="75">
        <v>2</v>
      </c>
      <c r="I53" s="76"/>
      <c r="J53" s="76"/>
      <c r="K53" s="76"/>
      <c r="L53" s="76"/>
      <c r="M53" s="76"/>
      <c r="N53" s="75">
        <v>3</v>
      </c>
      <c r="O53" s="75">
        <v>5</v>
      </c>
      <c r="P53" s="76"/>
      <c r="Q53" s="76"/>
      <c r="R53" s="75">
        <v>275</v>
      </c>
      <c r="S53" s="76"/>
      <c r="T53" s="76"/>
      <c r="U53" s="76"/>
      <c r="V53" s="76"/>
      <c r="W53" s="75">
        <v>45</v>
      </c>
      <c r="X53" s="76"/>
      <c r="Y53" s="76"/>
      <c r="Z53" s="175">
        <v>338</v>
      </c>
      <c r="AA53" s="179" t="s">
        <v>37</v>
      </c>
      <c r="AB53" s="5" t="s">
        <v>289</v>
      </c>
      <c r="AC53" s="77">
        <v>23.650000000000002</v>
      </c>
      <c r="AD53" s="180">
        <v>2.3650000000000001E-2</v>
      </c>
      <c r="AE53" s="260" t="s">
        <v>290</v>
      </c>
      <c r="AF53" s="42" t="s">
        <v>170</v>
      </c>
      <c r="AG53" s="42" t="s">
        <v>291</v>
      </c>
      <c r="AH53" s="42" t="s">
        <v>292</v>
      </c>
      <c r="AI53" s="42" t="s">
        <v>273</v>
      </c>
      <c r="AJ53" s="43">
        <v>26.387096774193552</v>
      </c>
      <c r="AK53" s="187">
        <f>AJ53/1000</f>
        <v>2.6387096774193552E-2</v>
      </c>
      <c r="AL53" s="207" t="s">
        <v>293</v>
      </c>
      <c r="AM53" s="8">
        <v>1000</v>
      </c>
      <c r="AN53" s="26">
        <v>25</v>
      </c>
      <c r="AO53" s="208">
        <f t="shared" si="9"/>
        <v>2.5000000000000001E-2</v>
      </c>
      <c r="AP53" s="147"/>
      <c r="AQ53" s="148">
        <v>1</v>
      </c>
    </row>
    <row r="54" spans="1:43" ht="49.2">
      <c r="A54" s="99"/>
      <c r="B54" s="121" t="s">
        <v>294</v>
      </c>
      <c r="C54" s="82" t="s">
        <v>295</v>
      </c>
      <c r="D54" s="76"/>
      <c r="E54" s="76"/>
      <c r="F54" s="75">
        <v>1</v>
      </c>
      <c r="G54" s="75">
        <v>2</v>
      </c>
      <c r="H54" s="76"/>
      <c r="I54" s="76"/>
      <c r="J54" s="75">
        <v>2</v>
      </c>
      <c r="K54" s="75">
        <v>3</v>
      </c>
      <c r="L54" s="75">
        <v>5</v>
      </c>
      <c r="M54" s="76"/>
      <c r="N54" s="75">
        <v>1</v>
      </c>
      <c r="O54" s="76"/>
      <c r="P54" s="75">
        <v>2</v>
      </c>
      <c r="Q54" s="76"/>
      <c r="R54" s="76"/>
      <c r="S54" s="75">
        <v>2</v>
      </c>
      <c r="T54" s="76"/>
      <c r="U54" s="76"/>
      <c r="V54" s="75">
        <v>2</v>
      </c>
      <c r="W54" s="76"/>
      <c r="X54" s="76"/>
      <c r="Y54" s="76"/>
      <c r="Z54" s="175">
        <v>20</v>
      </c>
      <c r="AA54" s="179"/>
      <c r="AB54" s="5"/>
      <c r="AC54" s="77">
        <v>0</v>
      </c>
      <c r="AD54" s="181"/>
      <c r="AE54" s="260">
        <v>709923</v>
      </c>
      <c r="AF54" s="42" t="s">
        <v>39</v>
      </c>
      <c r="AG54" s="42" t="s">
        <v>296</v>
      </c>
      <c r="AH54" s="42" t="s">
        <v>297</v>
      </c>
      <c r="AI54" s="44" t="s">
        <v>298</v>
      </c>
      <c r="AJ54" s="45">
        <v>131.81720430107529</v>
      </c>
      <c r="AK54" s="186">
        <f>AJ54/1440</f>
        <v>9.1539725209080061E-2</v>
      </c>
      <c r="AL54" s="209" t="s">
        <v>299</v>
      </c>
      <c r="AM54" s="9">
        <v>144</v>
      </c>
      <c r="AN54" s="27">
        <v>16.38</v>
      </c>
      <c r="AO54" s="210">
        <f t="shared" si="9"/>
        <v>0.11374999999999999</v>
      </c>
      <c r="AP54" s="147">
        <v>1</v>
      </c>
      <c r="AQ54" s="148"/>
    </row>
    <row r="55" spans="1:43" ht="39.6">
      <c r="A55" s="99"/>
      <c r="B55" s="121" t="s">
        <v>300</v>
      </c>
      <c r="C55" s="82" t="s">
        <v>301</v>
      </c>
      <c r="D55" s="75">
        <v>10</v>
      </c>
      <c r="E55" s="76"/>
      <c r="F55" s="75">
        <v>20</v>
      </c>
      <c r="G55" s="75">
        <v>10</v>
      </c>
      <c r="H55" s="75">
        <v>1</v>
      </c>
      <c r="I55" s="76"/>
      <c r="J55" s="76"/>
      <c r="K55" s="75">
        <v>14</v>
      </c>
      <c r="L55" s="75">
        <v>5</v>
      </c>
      <c r="M55" s="76"/>
      <c r="N55" s="76"/>
      <c r="O55" s="76"/>
      <c r="P55" s="75">
        <v>3</v>
      </c>
      <c r="Q55" s="75">
        <v>6</v>
      </c>
      <c r="R55" s="75">
        <v>250</v>
      </c>
      <c r="S55" s="75">
        <v>10</v>
      </c>
      <c r="T55" s="75">
        <v>1</v>
      </c>
      <c r="U55" s="76"/>
      <c r="V55" s="76"/>
      <c r="W55" s="75">
        <v>20</v>
      </c>
      <c r="X55" s="76"/>
      <c r="Y55" s="75">
        <v>75</v>
      </c>
      <c r="Z55" s="175">
        <v>425</v>
      </c>
      <c r="AA55" s="179" t="s">
        <v>302</v>
      </c>
      <c r="AB55" s="5" t="s">
        <v>96</v>
      </c>
      <c r="AC55" s="77">
        <v>19.490000000000002</v>
      </c>
      <c r="AD55" s="180">
        <v>3.8980000000000001E-2</v>
      </c>
      <c r="AE55" s="260">
        <v>13461</v>
      </c>
      <c r="AF55" s="42" t="s">
        <v>303</v>
      </c>
      <c r="AG55" s="42" t="s">
        <v>304</v>
      </c>
      <c r="AH55" s="42">
        <v>23338</v>
      </c>
      <c r="AI55" s="44" t="s">
        <v>42</v>
      </c>
      <c r="AJ55" s="45">
        <v>18</v>
      </c>
      <c r="AK55" s="186">
        <f>AJ55/500</f>
        <v>3.5999999999999997E-2</v>
      </c>
      <c r="AL55" s="209" t="s">
        <v>305</v>
      </c>
      <c r="AM55" s="9">
        <v>500</v>
      </c>
      <c r="AN55" s="27">
        <v>22.4</v>
      </c>
      <c r="AO55" s="210">
        <f t="shared" si="9"/>
        <v>4.48E-2</v>
      </c>
      <c r="AP55" s="147">
        <v>1</v>
      </c>
      <c r="AQ55" s="148"/>
    </row>
    <row r="56" spans="1:43" ht="39.6">
      <c r="A56" s="99"/>
      <c r="B56" s="121" t="s">
        <v>306</v>
      </c>
      <c r="C56" s="82" t="s">
        <v>307</v>
      </c>
      <c r="D56" s="76"/>
      <c r="E56" s="76"/>
      <c r="F56" s="76"/>
      <c r="G56" s="75">
        <v>90</v>
      </c>
      <c r="H56" s="85" t="s">
        <v>308</v>
      </c>
      <c r="I56" s="76"/>
      <c r="J56" s="76"/>
      <c r="K56" s="76"/>
      <c r="L56" s="76"/>
      <c r="M56" s="76"/>
      <c r="N56" s="76"/>
      <c r="O56" s="76"/>
      <c r="P56" s="76"/>
      <c r="Q56" s="76"/>
      <c r="R56" s="75">
        <v>120</v>
      </c>
      <c r="S56" s="75">
        <v>90</v>
      </c>
      <c r="T56" s="76"/>
      <c r="U56" s="76"/>
      <c r="V56" s="76"/>
      <c r="W56" s="76"/>
      <c r="X56" s="76"/>
      <c r="Y56" s="76"/>
      <c r="Z56" s="175">
        <v>300</v>
      </c>
      <c r="AA56" s="179"/>
      <c r="AB56" s="5"/>
      <c r="AC56" s="77">
        <v>0</v>
      </c>
      <c r="AD56" s="181"/>
      <c r="AE56" s="260">
        <v>18328</v>
      </c>
      <c r="AF56" s="42" t="s">
        <v>262</v>
      </c>
      <c r="AG56" s="42" t="s">
        <v>309</v>
      </c>
      <c r="AH56" s="42">
        <v>32006</v>
      </c>
      <c r="AI56" s="44" t="s">
        <v>310</v>
      </c>
      <c r="AJ56" s="45">
        <v>54.838709677419359</v>
      </c>
      <c r="AK56" s="186">
        <f t="shared" ref="AK56:AK58" si="10">AJ56/6000</f>
        <v>9.1397849462365593E-3</v>
      </c>
      <c r="AL56" s="179" t="s">
        <v>311</v>
      </c>
      <c r="AM56" s="5">
        <v>6000</v>
      </c>
      <c r="AN56" s="27">
        <v>64.8</v>
      </c>
      <c r="AO56" s="203">
        <f t="shared" si="9"/>
        <v>1.0799999999999999E-2</v>
      </c>
      <c r="AP56" s="147">
        <v>1</v>
      </c>
      <c r="AQ56" s="148"/>
    </row>
    <row r="57" spans="1:43" ht="39.6">
      <c r="A57" s="99"/>
      <c r="B57" s="121" t="s">
        <v>312</v>
      </c>
      <c r="C57" s="82" t="s">
        <v>313</v>
      </c>
      <c r="D57" s="76"/>
      <c r="E57" s="76"/>
      <c r="F57" s="75">
        <v>4</v>
      </c>
      <c r="G57" s="76"/>
      <c r="H57" s="76"/>
      <c r="I57" s="76"/>
      <c r="J57" s="75">
        <v>4</v>
      </c>
      <c r="K57" s="75">
        <v>8</v>
      </c>
      <c r="L57" s="75">
        <v>10</v>
      </c>
      <c r="M57" s="76"/>
      <c r="N57" s="75">
        <v>4</v>
      </c>
      <c r="O57" s="76"/>
      <c r="P57" s="76"/>
      <c r="Q57" s="75">
        <v>10</v>
      </c>
      <c r="R57" s="76"/>
      <c r="S57" s="76"/>
      <c r="T57" s="75">
        <v>6</v>
      </c>
      <c r="U57" s="76"/>
      <c r="V57" s="76"/>
      <c r="W57" s="76"/>
      <c r="X57" s="76"/>
      <c r="Y57" s="76"/>
      <c r="Z57" s="175">
        <v>46</v>
      </c>
      <c r="AA57" s="179"/>
      <c r="AB57" s="5"/>
      <c r="AC57" s="77">
        <v>0</v>
      </c>
      <c r="AD57" s="181"/>
      <c r="AE57" s="260">
        <v>709557</v>
      </c>
      <c r="AF57" s="42" t="s">
        <v>314</v>
      </c>
      <c r="AG57" s="42" t="s">
        <v>315</v>
      </c>
      <c r="AH57" s="42" t="s">
        <v>316</v>
      </c>
      <c r="AI57" s="42" t="s">
        <v>317</v>
      </c>
      <c r="AJ57" s="43">
        <v>56.537634408602152</v>
      </c>
      <c r="AK57" s="187">
        <f t="shared" si="10"/>
        <v>9.4229390681003587E-3</v>
      </c>
      <c r="AL57" s="204" t="s">
        <v>318</v>
      </c>
      <c r="AM57" s="6">
        <v>6000</v>
      </c>
      <c r="AN57" s="26">
        <v>40.799999999999997</v>
      </c>
      <c r="AO57" s="205">
        <f t="shared" si="9"/>
        <v>6.7999999999999996E-3</v>
      </c>
      <c r="AP57" s="147"/>
      <c r="AQ57" s="148">
        <v>1</v>
      </c>
    </row>
    <row r="58" spans="1:43" ht="49.2">
      <c r="A58" s="99"/>
      <c r="B58" s="121" t="s">
        <v>319</v>
      </c>
      <c r="C58" s="82" t="s">
        <v>320</v>
      </c>
      <c r="D58" s="76"/>
      <c r="E58" s="76"/>
      <c r="F58" s="76"/>
      <c r="G58" s="76"/>
      <c r="H58" s="75">
        <v>1</v>
      </c>
      <c r="I58" s="75">
        <v>2</v>
      </c>
      <c r="J58" s="76"/>
      <c r="K58" s="76"/>
      <c r="L58" s="75">
        <v>5</v>
      </c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5">
        <v>25</v>
      </c>
      <c r="X58" s="75">
        <v>20</v>
      </c>
      <c r="Y58" s="76"/>
      <c r="Z58" s="175">
        <v>53</v>
      </c>
      <c r="AA58" s="179"/>
      <c r="AB58" s="5"/>
      <c r="AC58" s="77">
        <v>0</v>
      </c>
      <c r="AD58" s="181"/>
      <c r="AE58" s="260">
        <v>709557</v>
      </c>
      <c r="AF58" s="42" t="s">
        <v>314</v>
      </c>
      <c r="AG58" s="42" t="s">
        <v>315</v>
      </c>
      <c r="AH58" s="42" t="s">
        <v>316</v>
      </c>
      <c r="AI58" s="42" t="s">
        <v>317</v>
      </c>
      <c r="AJ58" s="43">
        <v>56.537634408602152</v>
      </c>
      <c r="AK58" s="187">
        <f t="shared" si="10"/>
        <v>9.4229390681003587E-3</v>
      </c>
      <c r="AL58" s="204" t="s">
        <v>321</v>
      </c>
      <c r="AM58" s="6">
        <v>6000</v>
      </c>
      <c r="AN58" s="26">
        <v>42.96</v>
      </c>
      <c r="AO58" s="205">
        <f t="shared" si="9"/>
        <v>7.1600000000000006E-3</v>
      </c>
      <c r="AP58" s="147"/>
      <c r="AQ58" s="148">
        <v>1</v>
      </c>
    </row>
    <row r="59" spans="1:43" ht="39.6">
      <c r="A59" s="99"/>
      <c r="B59" s="123" t="s">
        <v>322</v>
      </c>
      <c r="C59" s="74" t="s">
        <v>323</v>
      </c>
      <c r="D59" s="75">
        <v>3</v>
      </c>
      <c r="E59" s="75">
        <v>1</v>
      </c>
      <c r="F59" s="76"/>
      <c r="G59" s="75">
        <v>20</v>
      </c>
      <c r="H59" s="76"/>
      <c r="I59" s="76"/>
      <c r="J59" s="76"/>
      <c r="K59" s="75">
        <v>20</v>
      </c>
      <c r="L59" s="75">
        <v>10</v>
      </c>
      <c r="M59" s="76"/>
      <c r="N59" s="75">
        <v>2</v>
      </c>
      <c r="O59" s="76"/>
      <c r="P59" s="75">
        <v>4</v>
      </c>
      <c r="Q59" s="75">
        <v>15</v>
      </c>
      <c r="R59" s="75">
        <v>40</v>
      </c>
      <c r="S59" s="75">
        <v>20</v>
      </c>
      <c r="T59" s="75">
        <v>2</v>
      </c>
      <c r="U59" s="76"/>
      <c r="V59" s="75">
        <v>20</v>
      </c>
      <c r="W59" s="75">
        <v>10</v>
      </c>
      <c r="X59" s="75">
        <v>10</v>
      </c>
      <c r="Y59" s="75">
        <v>20</v>
      </c>
      <c r="Z59" s="175">
        <v>197</v>
      </c>
      <c r="AA59" s="179"/>
      <c r="AB59" s="5"/>
      <c r="AC59" s="77">
        <v>0</v>
      </c>
      <c r="AD59" s="180">
        <v>0</v>
      </c>
      <c r="AE59" s="260">
        <v>149964</v>
      </c>
      <c r="AF59" s="42" t="s">
        <v>53</v>
      </c>
      <c r="AG59" s="48" t="s">
        <v>881</v>
      </c>
      <c r="AH59" s="49">
        <v>24126</v>
      </c>
      <c r="AI59" s="40" t="s">
        <v>886</v>
      </c>
      <c r="AJ59" s="1"/>
      <c r="AK59" s="39"/>
      <c r="AL59" s="211" t="s">
        <v>324</v>
      </c>
      <c r="AM59" s="10">
        <v>100</v>
      </c>
      <c r="AN59" s="33">
        <v>81.349999999999994</v>
      </c>
      <c r="AO59" s="212">
        <f t="shared" si="9"/>
        <v>0.81349999999999989</v>
      </c>
      <c r="AP59" s="147"/>
      <c r="AQ59" s="148">
        <v>1</v>
      </c>
    </row>
    <row r="60" spans="1:43" ht="39.6">
      <c r="A60" s="99"/>
      <c r="B60" s="121" t="s">
        <v>325</v>
      </c>
      <c r="C60" s="82" t="s">
        <v>326</v>
      </c>
      <c r="D60" s="75">
        <v>1</v>
      </c>
      <c r="E60" s="76"/>
      <c r="F60" s="76"/>
      <c r="G60" s="75">
        <v>40</v>
      </c>
      <c r="H60" s="75">
        <v>2</v>
      </c>
      <c r="I60" s="76"/>
      <c r="J60" s="75">
        <v>15</v>
      </c>
      <c r="K60" s="75">
        <v>16</v>
      </c>
      <c r="L60" s="75">
        <v>10</v>
      </c>
      <c r="M60" s="75">
        <v>3</v>
      </c>
      <c r="N60" s="76"/>
      <c r="O60" s="75">
        <v>2</v>
      </c>
      <c r="P60" s="75">
        <v>3</v>
      </c>
      <c r="Q60" s="76"/>
      <c r="R60" s="75">
        <v>100</v>
      </c>
      <c r="S60" s="75">
        <v>40</v>
      </c>
      <c r="T60" s="75">
        <v>2</v>
      </c>
      <c r="U60" s="75">
        <v>4</v>
      </c>
      <c r="V60" s="75">
        <v>3</v>
      </c>
      <c r="W60" s="76"/>
      <c r="X60" s="75">
        <v>2</v>
      </c>
      <c r="Y60" s="76"/>
      <c r="Z60" s="175">
        <v>243</v>
      </c>
      <c r="AA60" s="179" t="s">
        <v>327</v>
      </c>
      <c r="AB60" s="5" t="s">
        <v>59</v>
      </c>
      <c r="AC60" s="77">
        <v>49.23</v>
      </c>
      <c r="AD60" s="180">
        <v>4.9229999999999996E-2</v>
      </c>
      <c r="AE60" s="260">
        <v>63658</v>
      </c>
      <c r="AF60" s="42" t="s">
        <v>328</v>
      </c>
      <c r="AG60" s="48" t="s">
        <v>890</v>
      </c>
      <c r="AH60" s="49">
        <v>82150</v>
      </c>
      <c r="AI60" s="50" t="s">
        <v>62</v>
      </c>
      <c r="AJ60" s="51">
        <v>48.70967741935484</v>
      </c>
      <c r="AK60" s="188">
        <f>AJ60/1000</f>
        <v>4.8709677419354842E-2</v>
      </c>
      <c r="AL60" s="213" t="s">
        <v>329</v>
      </c>
      <c r="AM60" s="11">
        <v>1000</v>
      </c>
      <c r="AN60" s="34">
        <v>55.75</v>
      </c>
      <c r="AO60" s="214">
        <f t="shared" si="9"/>
        <v>5.5750000000000001E-2</v>
      </c>
      <c r="AP60" s="147">
        <v>1</v>
      </c>
      <c r="AQ60" s="148"/>
    </row>
    <row r="61" spans="1:43" ht="39.6">
      <c r="A61" s="99"/>
      <c r="B61" s="121" t="s">
        <v>330</v>
      </c>
      <c r="C61" s="82" t="s">
        <v>331</v>
      </c>
      <c r="D61" s="76"/>
      <c r="E61" s="76"/>
      <c r="F61" s="76"/>
      <c r="G61" s="76"/>
      <c r="H61" s="75">
        <v>1</v>
      </c>
      <c r="I61" s="76"/>
      <c r="J61" s="76"/>
      <c r="K61" s="76"/>
      <c r="L61" s="75">
        <v>3</v>
      </c>
      <c r="M61" s="76"/>
      <c r="N61" s="76"/>
      <c r="O61" s="76"/>
      <c r="P61" s="75">
        <v>4</v>
      </c>
      <c r="Q61" s="76"/>
      <c r="R61" s="76"/>
      <c r="S61" s="76"/>
      <c r="T61" s="76"/>
      <c r="U61" s="76"/>
      <c r="V61" s="76"/>
      <c r="W61" s="76"/>
      <c r="X61" s="76"/>
      <c r="Y61" s="76"/>
      <c r="Z61" s="175">
        <v>8</v>
      </c>
      <c r="AA61" s="179"/>
      <c r="AB61" s="5"/>
      <c r="AC61" s="77">
        <v>0</v>
      </c>
      <c r="AD61" s="180">
        <v>0</v>
      </c>
      <c r="AE61" s="260">
        <v>146598</v>
      </c>
      <c r="AF61" s="42" t="s">
        <v>303</v>
      </c>
      <c r="AG61" s="42" t="s">
        <v>332</v>
      </c>
      <c r="AH61" s="42">
        <v>24081</v>
      </c>
      <c r="AI61" s="42" t="s">
        <v>130</v>
      </c>
      <c r="AJ61" s="43">
        <v>32.41935483870968</v>
      </c>
      <c r="AK61" s="187">
        <f>AJ61/1000</f>
        <v>3.2419354838709682E-2</v>
      </c>
      <c r="AL61" s="204" t="s">
        <v>333</v>
      </c>
      <c r="AM61" s="6">
        <v>1000</v>
      </c>
      <c r="AN61" s="26">
        <v>22.73</v>
      </c>
      <c r="AO61" s="205">
        <f t="shared" si="9"/>
        <v>2.273E-2</v>
      </c>
      <c r="AP61" s="147"/>
      <c r="AQ61" s="148">
        <v>1</v>
      </c>
    </row>
    <row r="62" spans="1:43" ht="39.6">
      <c r="A62" s="99"/>
      <c r="B62" s="121" t="s">
        <v>334</v>
      </c>
      <c r="C62" s="82" t="s">
        <v>335</v>
      </c>
      <c r="D62" s="76"/>
      <c r="E62" s="76"/>
      <c r="F62" s="76"/>
      <c r="G62" s="76"/>
      <c r="H62" s="75">
        <v>1</v>
      </c>
      <c r="I62" s="76"/>
      <c r="J62" s="76"/>
      <c r="K62" s="76"/>
      <c r="L62" s="75">
        <v>3</v>
      </c>
      <c r="M62" s="76"/>
      <c r="N62" s="76"/>
      <c r="O62" s="76"/>
      <c r="P62" s="75">
        <v>4</v>
      </c>
      <c r="Q62" s="76"/>
      <c r="R62" s="75">
        <v>20</v>
      </c>
      <c r="S62" s="76"/>
      <c r="T62" s="75">
        <v>3</v>
      </c>
      <c r="U62" s="76"/>
      <c r="V62" s="76"/>
      <c r="W62" s="76"/>
      <c r="X62" s="76"/>
      <c r="Y62" s="76"/>
      <c r="Z62" s="175">
        <v>31</v>
      </c>
      <c r="AA62" s="179"/>
      <c r="AB62" s="5"/>
      <c r="AC62" s="77">
        <v>0</v>
      </c>
      <c r="AD62" s="181"/>
      <c r="AE62" s="260">
        <v>146596</v>
      </c>
      <c r="AF62" s="42" t="s">
        <v>303</v>
      </c>
      <c r="AG62" s="42" t="s">
        <v>336</v>
      </c>
      <c r="AH62" s="42">
        <v>24082</v>
      </c>
      <c r="AI62" s="42" t="s">
        <v>337</v>
      </c>
      <c r="AJ62" s="43">
        <v>37.924731182795703</v>
      </c>
      <c r="AK62" s="187">
        <f>AJ62/500</f>
        <v>7.5849462365591411E-2</v>
      </c>
      <c r="AL62" s="204" t="s">
        <v>338</v>
      </c>
      <c r="AM62" s="6">
        <v>500</v>
      </c>
      <c r="AN62" s="26">
        <v>22.73</v>
      </c>
      <c r="AO62" s="205">
        <f t="shared" si="9"/>
        <v>4.546E-2</v>
      </c>
      <c r="AP62" s="147"/>
      <c r="AQ62" s="148">
        <v>1</v>
      </c>
    </row>
    <row r="63" spans="1:43" ht="30">
      <c r="A63" s="99"/>
      <c r="B63" s="121" t="s">
        <v>339</v>
      </c>
      <c r="C63" s="82" t="s">
        <v>340</v>
      </c>
      <c r="D63" s="75">
        <v>6</v>
      </c>
      <c r="E63" s="76"/>
      <c r="F63" s="76"/>
      <c r="G63" s="76"/>
      <c r="H63" s="76"/>
      <c r="I63" s="76"/>
      <c r="J63" s="76"/>
      <c r="K63" s="76"/>
      <c r="L63" s="75">
        <v>5</v>
      </c>
      <c r="M63" s="76"/>
      <c r="N63" s="76"/>
      <c r="O63" s="76"/>
      <c r="P63" s="76"/>
      <c r="Q63" s="75">
        <v>6</v>
      </c>
      <c r="R63" s="76"/>
      <c r="S63" s="76"/>
      <c r="T63" s="75">
        <v>1</v>
      </c>
      <c r="U63" s="76"/>
      <c r="V63" s="76"/>
      <c r="W63" s="76"/>
      <c r="X63" s="76"/>
      <c r="Y63" s="76"/>
      <c r="Z63" s="175">
        <v>18</v>
      </c>
      <c r="AA63" s="179" t="s">
        <v>37</v>
      </c>
      <c r="AB63" s="5" t="s">
        <v>341</v>
      </c>
      <c r="AC63" s="77">
        <v>7.62</v>
      </c>
      <c r="AD63" s="180">
        <v>3.81E-3</v>
      </c>
      <c r="AE63" s="260">
        <v>732155</v>
      </c>
      <c r="AF63" s="42" t="s">
        <v>39</v>
      </c>
      <c r="AG63" s="42" t="s">
        <v>342</v>
      </c>
      <c r="AH63" s="42" t="s">
        <v>343</v>
      </c>
      <c r="AI63" s="44" t="s">
        <v>344</v>
      </c>
      <c r="AJ63" s="45">
        <v>6.956989247311828</v>
      </c>
      <c r="AK63" s="186">
        <f t="shared" ref="AK63:AK65" si="11">AJ63/2000</f>
        <v>3.4784946236559142E-3</v>
      </c>
      <c r="AL63" s="179" t="s">
        <v>345</v>
      </c>
      <c r="AM63" s="5">
        <v>2000</v>
      </c>
      <c r="AN63" s="27">
        <v>8.6999999999999993</v>
      </c>
      <c r="AO63" s="203">
        <f t="shared" si="9"/>
        <v>4.3499999999999997E-3</v>
      </c>
      <c r="AP63" s="147">
        <v>1</v>
      </c>
      <c r="AQ63" s="148"/>
    </row>
    <row r="64" spans="1:43" ht="30">
      <c r="A64" s="99"/>
      <c r="B64" s="121" t="s">
        <v>346</v>
      </c>
      <c r="C64" s="82" t="s">
        <v>347</v>
      </c>
      <c r="D64" s="76"/>
      <c r="E64" s="75">
        <v>2</v>
      </c>
      <c r="F64" s="75">
        <v>10</v>
      </c>
      <c r="G64" s="83">
        <v>100</v>
      </c>
      <c r="H64" s="76"/>
      <c r="I64" s="75">
        <v>6</v>
      </c>
      <c r="J64" s="75">
        <v>10</v>
      </c>
      <c r="K64" s="76"/>
      <c r="L64" s="76"/>
      <c r="M64" s="75">
        <v>6</v>
      </c>
      <c r="N64" s="76"/>
      <c r="O64" s="76"/>
      <c r="P64" s="76"/>
      <c r="Q64" s="76"/>
      <c r="R64" s="75">
        <v>200</v>
      </c>
      <c r="S64" s="83">
        <v>100</v>
      </c>
      <c r="T64" s="75">
        <v>1</v>
      </c>
      <c r="U64" s="76"/>
      <c r="V64" s="75">
        <v>3</v>
      </c>
      <c r="W64" s="76"/>
      <c r="X64" s="76"/>
      <c r="Y64" s="75">
        <v>40</v>
      </c>
      <c r="Z64" s="175">
        <v>478</v>
      </c>
      <c r="AA64" s="179" t="s">
        <v>37</v>
      </c>
      <c r="AB64" s="5" t="s">
        <v>341</v>
      </c>
      <c r="AC64" s="77">
        <v>9.56</v>
      </c>
      <c r="AD64" s="180">
        <v>4.7800000000000004E-3</v>
      </c>
      <c r="AE64" s="260">
        <v>92602</v>
      </c>
      <c r="AF64" s="42" t="s">
        <v>53</v>
      </c>
      <c r="AG64" s="42" t="s">
        <v>97</v>
      </c>
      <c r="AH64" s="42">
        <v>17990</v>
      </c>
      <c r="AI64" s="42" t="s">
        <v>98</v>
      </c>
      <c r="AJ64" s="43">
        <v>19.236559139784948</v>
      </c>
      <c r="AK64" s="187">
        <f t="shared" si="11"/>
        <v>9.6182795698924739E-3</v>
      </c>
      <c r="AL64" s="204" t="s">
        <v>348</v>
      </c>
      <c r="AM64" s="6">
        <v>2000</v>
      </c>
      <c r="AN64" s="26">
        <v>8.9</v>
      </c>
      <c r="AO64" s="205">
        <f t="shared" si="9"/>
        <v>4.45E-3</v>
      </c>
      <c r="AP64" s="147"/>
      <c r="AQ64" s="148">
        <v>1</v>
      </c>
    </row>
    <row r="65" spans="1:44" ht="30">
      <c r="A65" s="99"/>
      <c r="B65" s="121" t="s">
        <v>349</v>
      </c>
      <c r="C65" s="82" t="s">
        <v>350</v>
      </c>
      <c r="D65" s="76"/>
      <c r="E65" s="76"/>
      <c r="F65" s="75">
        <v>5</v>
      </c>
      <c r="G65" s="75">
        <v>40</v>
      </c>
      <c r="H65" s="76"/>
      <c r="I65" s="76"/>
      <c r="J65" s="76"/>
      <c r="K65" s="76"/>
      <c r="L65" s="75">
        <v>10</v>
      </c>
      <c r="M65" s="76"/>
      <c r="N65" s="76"/>
      <c r="O65" s="76"/>
      <c r="P65" s="76"/>
      <c r="Q65" s="76"/>
      <c r="R65" s="75">
        <v>10</v>
      </c>
      <c r="S65" s="75">
        <v>40</v>
      </c>
      <c r="T65" s="76"/>
      <c r="U65" s="76"/>
      <c r="V65" s="76"/>
      <c r="W65" s="76"/>
      <c r="X65" s="76"/>
      <c r="Y65" s="75">
        <v>30</v>
      </c>
      <c r="Z65" s="175">
        <v>135</v>
      </c>
      <c r="AA65" s="179" t="s">
        <v>37</v>
      </c>
      <c r="AB65" s="5" t="s">
        <v>341</v>
      </c>
      <c r="AC65" s="77">
        <v>17.690000000000001</v>
      </c>
      <c r="AD65" s="180">
        <v>8.8450000000000004E-3</v>
      </c>
      <c r="AE65" s="260">
        <v>717405</v>
      </c>
      <c r="AF65" s="42" t="s">
        <v>39</v>
      </c>
      <c r="AG65" s="42" t="s">
        <v>351</v>
      </c>
      <c r="AH65" s="42" t="s">
        <v>352</v>
      </c>
      <c r="AI65" s="42" t="s">
        <v>98</v>
      </c>
      <c r="AJ65" s="43">
        <v>16.161290322580644</v>
      </c>
      <c r="AK65" s="187">
        <f t="shared" si="11"/>
        <v>8.0806451612903223E-3</v>
      </c>
      <c r="AL65" s="204" t="s">
        <v>353</v>
      </c>
      <c r="AM65" s="6">
        <v>2000</v>
      </c>
      <c r="AN65" s="26">
        <v>14.6</v>
      </c>
      <c r="AO65" s="205">
        <f t="shared" si="9"/>
        <v>7.3000000000000001E-3</v>
      </c>
      <c r="AP65" s="147"/>
      <c r="AQ65" s="148">
        <v>1</v>
      </c>
    </row>
    <row r="66" spans="1:44" ht="39.6">
      <c r="A66" s="99"/>
      <c r="B66" s="121" t="s">
        <v>354</v>
      </c>
      <c r="C66" s="82" t="s">
        <v>355</v>
      </c>
      <c r="D66" s="75">
        <v>8</v>
      </c>
      <c r="E66" s="76"/>
      <c r="F66" s="75">
        <v>20</v>
      </c>
      <c r="G66" s="75">
        <v>300</v>
      </c>
      <c r="H66" s="76"/>
      <c r="I66" s="76"/>
      <c r="J66" s="76"/>
      <c r="K66" s="75">
        <v>16</v>
      </c>
      <c r="L66" s="75">
        <v>90</v>
      </c>
      <c r="M66" s="76"/>
      <c r="N66" s="75">
        <v>3</v>
      </c>
      <c r="O66" s="75">
        <v>3</v>
      </c>
      <c r="P66" s="75">
        <v>3</v>
      </c>
      <c r="Q66" s="75">
        <v>50</v>
      </c>
      <c r="R66" s="75">
        <v>360</v>
      </c>
      <c r="S66" s="75">
        <v>300</v>
      </c>
      <c r="T66" s="75">
        <v>10</v>
      </c>
      <c r="U66" s="75">
        <v>10</v>
      </c>
      <c r="V66" s="76"/>
      <c r="W66" s="75">
        <v>12</v>
      </c>
      <c r="X66" s="75">
        <v>3</v>
      </c>
      <c r="Y66" s="76"/>
      <c r="Z66" s="175">
        <v>1188</v>
      </c>
      <c r="AA66" s="179" t="s">
        <v>234</v>
      </c>
      <c r="AB66" s="5" t="s">
        <v>59</v>
      </c>
      <c r="AC66" s="77">
        <v>8.24</v>
      </c>
      <c r="AD66" s="180">
        <v>8.2400000000000008E-3</v>
      </c>
      <c r="AE66" s="260">
        <v>146437</v>
      </c>
      <c r="AF66" s="42" t="s">
        <v>53</v>
      </c>
      <c r="AG66" s="42" t="s">
        <v>356</v>
      </c>
      <c r="AH66" s="42">
        <v>23893</v>
      </c>
      <c r="AI66" s="44" t="s">
        <v>62</v>
      </c>
      <c r="AJ66" s="45">
        <v>7.8817204301075288</v>
      </c>
      <c r="AK66" s="186">
        <f>AJ66/1000</f>
        <v>7.8817204301075295E-3</v>
      </c>
      <c r="AL66" s="179" t="s">
        <v>357</v>
      </c>
      <c r="AM66" s="5">
        <v>1000</v>
      </c>
      <c r="AN66" s="27">
        <v>8.3000000000000007</v>
      </c>
      <c r="AO66" s="203">
        <f t="shared" si="9"/>
        <v>8.3000000000000001E-3</v>
      </c>
      <c r="AP66" s="147">
        <v>1</v>
      </c>
      <c r="AQ66" s="148"/>
    </row>
    <row r="67" spans="1:44" ht="39.6">
      <c r="A67" s="99"/>
      <c r="B67" s="121" t="s">
        <v>358</v>
      </c>
      <c r="C67" s="82" t="s">
        <v>359</v>
      </c>
      <c r="D67" s="76"/>
      <c r="E67" s="76"/>
      <c r="F67" s="76"/>
      <c r="G67" s="76"/>
      <c r="H67" s="85" t="s">
        <v>360</v>
      </c>
      <c r="I67" s="76"/>
      <c r="J67" s="76"/>
      <c r="K67" s="76"/>
      <c r="L67" s="76"/>
      <c r="M67" s="76"/>
      <c r="N67" s="76"/>
      <c r="O67" s="76"/>
      <c r="P67" s="75">
        <v>6</v>
      </c>
      <c r="Q67" s="76"/>
      <c r="R67" s="76"/>
      <c r="S67" s="76"/>
      <c r="T67" s="75">
        <v>12</v>
      </c>
      <c r="U67" s="76"/>
      <c r="V67" s="76"/>
      <c r="W67" s="76"/>
      <c r="X67" s="76"/>
      <c r="Y67" s="76"/>
      <c r="Z67" s="175">
        <v>18</v>
      </c>
      <c r="AA67" s="179"/>
      <c r="AB67" s="5"/>
      <c r="AC67" s="77">
        <v>0</v>
      </c>
      <c r="AD67" s="181"/>
      <c r="AE67" s="260">
        <v>704813</v>
      </c>
      <c r="AF67" s="42" t="s">
        <v>262</v>
      </c>
      <c r="AG67" s="42" t="s">
        <v>361</v>
      </c>
      <c r="AH67" s="42" t="s">
        <v>362</v>
      </c>
      <c r="AI67" s="44" t="s">
        <v>265</v>
      </c>
      <c r="AJ67" s="45">
        <v>35.591397849462368</v>
      </c>
      <c r="AK67" s="186">
        <f t="shared" ref="AK67:AK68" si="12">AJ67/960</f>
        <v>3.707437275985663E-2</v>
      </c>
      <c r="AL67" s="179" t="s">
        <v>363</v>
      </c>
      <c r="AM67" s="5">
        <v>960</v>
      </c>
      <c r="AN67" s="27">
        <v>44.16</v>
      </c>
      <c r="AO67" s="203">
        <f t="shared" si="9"/>
        <v>4.5999999999999999E-2</v>
      </c>
      <c r="AP67" s="147">
        <v>1</v>
      </c>
      <c r="AQ67" s="148"/>
    </row>
    <row r="68" spans="1:44" ht="39.6">
      <c r="A68" s="99"/>
      <c r="B68" s="121" t="s">
        <v>364</v>
      </c>
      <c r="C68" s="82" t="s">
        <v>365</v>
      </c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5">
        <v>6</v>
      </c>
      <c r="X68" s="76"/>
      <c r="Y68" s="76"/>
      <c r="Z68" s="175">
        <v>6</v>
      </c>
      <c r="AA68" s="179"/>
      <c r="AB68" s="5"/>
      <c r="AC68" s="77">
        <v>0</v>
      </c>
      <c r="AD68" s="181"/>
      <c r="AE68" s="260">
        <v>77140</v>
      </c>
      <c r="AF68" s="42" t="s">
        <v>366</v>
      </c>
      <c r="AG68" s="42" t="s">
        <v>367</v>
      </c>
      <c r="AH68" s="42" t="s">
        <v>368</v>
      </c>
      <c r="AI68" s="44" t="s">
        <v>265</v>
      </c>
      <c r="AJ68" s="45">
        <v>38.817204301075272</v>
      </c>
      <c r="AK68" s="186">
        <f t="shared" si="12"/>
        <v>4.0434587813620075E-2</v>
      </c>
      <c r="AL68" s="179" t="s">
        <v>369</v>
      </c>
      <c r="AM68" s="5">
        <v>960</v>
      </c>
      <c r="AN68" s="27">
        <v>48</v>
      </c>
      <c r="AO68" s="203">
        <f t="shared" si="9"/>
        <v>0.05</v>
      </c>
      <c r="AP68" s="147">
        <v>1</v>
      </c>
      <c r="AQ68" s="148"/>
    </row>
    <row r="69" spans="1:44" ht="24">
      <c r="A69" s="99"/>
      <c r="B69" s="121" t="s">
        <v>370</v>
      </c>
      <c r="C69" s="82" t="s">
        <v>371</v>
      </c>
      <c r="D69" s="76"/>
      <c r="E69" s="76"/>
      <c r="F69" s="76"/>
      <c r="G69" s="75">
        <v>12</v>
      </c>
      <c r="H69" s="76"/>
      <c r="I69" s="76"/>
      <c r="J69" s="76"/>
      <c r="K69" s="76"/>
      <c r="L69" s="75">
        <v>6</v>
      </c>
      <c r="M69" s="76"/>
      <c r="N69" s="76"/>
      <c r="O69" s="76"/>
      <c r="P69" s="76"/>
      <c r="Q69" s="76"/>
      <c r="R69" s="76"/>
      <c r="S69" s="75">
        <v>12</v>
      </c>
      <c r="T69" s="76"/>
      <c r="U69" s="76"/>
      <c r="V69" s="76"/>
      <c r="W69" s="76"/>
      <c r="X69" s="76"/>
      <c r="Y69" s="76"/>
      <c r="Z69" s="175">
        <v>30</v>
      </c>
      <c r="AA69" s="179"/>
      <c r="AB69" s="5"/>
      <c r="AC69" s="77">
        <v>0</v>
      </c>
      <c r="AD69" s="181"/>
      <c r="AE69" s="260">
        <v>146475</v>
      </c>
      <c r="AF69" s="42" t="s">
        <v>53</v>
      </c>
      <c r="AG69" s="42" t="s">
        <v>372</v>
      </c>
      <c r="AH69" s="42">
        <v>23877</v>
      </c>
      <c r="AI69" s="44" t="s">
        <v>373</v>
      </c>
      <c r="AJ69" s="45">
        <f>58.5591397849462/24</f>
        <v>2.4399641577060915</v>
      </c>
      <c r="AK69" s="186">
        <f t="shared" ref="AK69:AK70" si="13">AJ69/500</f>
        <v>4.8799283154121829E-3</v>
      </c>
      <c r="AL69" s="179" t="s">
        <v>374</v>
      </c>
      <c r="AM69" s="5">
        <v>500</v>
      </c>
      <c r="AN69" s="27">
        <v>3.34</v>
      </c>
      <c r="AO69" s="203">
        <f t="shared" si="9"/>
        <v>6.6799999999999993E-3</v>
      </c>
      <c r="AP69" s="147">
        <v>1</v>
      </c>
      <c r="AQ69" s="148"/>
    </row>
    <row r="70" spans="1:44" ht="30">
      <c r="A70" s="99"/>
      <c r="B70" s="121" t="s">
        <v>375</v>
      </c>
      <c r="C70" s="82" t="s">
        <v>376</v>
      </c>
      <c r="D70" s="76"/>
      <c r="E70" s="76"/>
      <c r="F70" s="76"/>
      <c r="G70" s="76"/>
      <c r="H70" s="76"/>
      <c r="I70" s="76"/>
      <c r="J70" s="75">
        <v>10</v>
      </c>
      <c r="K70" s="76"/>
      <c r="L70" s="76"/>
      <c r="M70" s="75">
        <v>6</v>
      </c>
      <c r="N70" s="76"/>
      <c r="O70" s="76"/>
      <c r="P70" s="76"/>
      <c r="Q70" s="75">
        <v>20</v>
      </c>
      <c r="R70" s="75">
        <v>100</v>
      </c>
      <c r="S70" s="76"/>
      <c r="T70" s="75">
        <v>6</v>
      </c>
      <c r="U70" s="75">
        <v>4</v>
      </c>
      <c r="V70" s="76"/>
      <c r="W70" s="76"/>
      <c r="X70" s="75">
        <v>5</v>
      </c>
      <c r="Y70" s="76"/>
      <c r="Z70" s="175">
        <v>151</v>
      </c>
      <c r="AA70" s="179" t="s">
        <v>377</v>
      </c>
      <c r="AB70" s="5" t="s">
        <v>269</v>
      </c>
      <c r="AC70" s="77">
        <v>19.720000000000002</v>
      </c>
      <c r="AD70" s="180">
        <v>1.9720000000000001E-2</v>
      </c>
      <c r="AE70" s="260">
        <v>58071</v>
      </c>
      <c r="AF70" s="42" t="s">
        <v>53</v>
      </c>
      <c r="AG70" s="42" t="s">
        <v>378</v>
      </c>
      <c r="AH70" s="42">
        <v>22465</v>
      </c>
      <c r="AI70" s="42" t="s">
        <v>379</v>
      </c>
      <c r="AJ70" s="43">
        <v>34.290322580645167</v>
      </c>
      <c r="AK70" s="187">
        <f t="shared" si="13"/>
        <v>6.8580645161290338E-2</v>
      </c>
      <c r="AL70" s="204" t="s">
        <v>380</v>
      </c>
      <c r="AM70" s="6">
        <v>1000</v>
      </c>
      <c r="AN70" s="26">
        <v>30.4</v>
      </c>
      <c r="AO70" s="215">
        <f>AN70/1000</f>
        <v>3.04E-2</v>
      </c>
      <c r="AP70" s="147"/>
      <c r="AQ70" s="148">
        <v>1</v>
      </c>
    </row>
    <row r="71" spans="1:44" ht="39.6">
      <c r="A71" s="99"/>
      <c r="B71" s="121" t="s">
        <v>381</v>
      </c>
      <c r="C71" s="82" t="s">
        <v>382</v>
      </c>
      <c r="D71" s="76"/>
      <c r="E71" s="76"/>
      <c r="F71" s="76"/>
      <c r="G71" s="75">
        <v>90</v>
      </c>
      <c r="H71" s="76"/>
      <c r="I71" s="76"/>
      <c r="J71" s="76"/>
      <c r="K71" s="76"/>
      <c r="L71" s="76"/>
      <c r="M71" s="75">
        <v>6</v>
      </c>
      <c r="N71" s="75">
        <v>2</v>
      </c>
      <c r="O71" s="76"/>
      <c r="P71" s="76"/>
      <c r="Q71" s="75">
        <v>20</v>
      </c>
      <c r="R71" s="75">
        <v>45</v>
      </c>
      <c r="S71" s="75">
        <v>90</v>
      </c>
      <c r="T71" s="75">
        <v>10</v>
      </c>
      <c r="U71" s="75">
        <v>6</v>
      </c>
      <c r="V71" s="76"/>
      <c r="W71" s="75">
        <v>5</v>
      </c>
      <c r="X71" s="75">
        <v>5</v>
      </c>
      <c r="Y71" s="76"/>
      <c r="Z71" s="175">
        <v>279</v>
      </c>
      <c r="AA71" s="179" t="s">
        <v>377</v>
      </c>
      <c r="AB71" s="5" t="s">
        <v>269</v>
      </c>
      <c r="AC71" s="77">
        <v>23.080000000000002</v>
      </c>
      <c r="AD71" s="180">
        <v>2.3080000000000003E-2</v>
      </c>
      <c r="AE71" s="260">
        <v>58044</v>
      </c>
      <c r="AF71" s="42" t="s">
        <v>53</v>
      </c>
      <c r="AG71" s="42" t="s">
        <v>383</v>
      </c>
      <c r="AH71" s="42">
        <v>22461</v>
      </c>
      <c r="AI71" s="44" t="s">
        <v>273</v>
      </c>
      <c r="AJ71" s="45">
        <v>27.870967741935484</v>
      </c>
      <c r="AK71" s="186">
        <f t="shared" ref="AK71:AK72" si="14">AJ71/1000</f>
        <v>2.7870967741935485E-2</v>
      </c>
      <c r="AL71" s="179" t="s">
        <v>384</v>
      </c>
      <c r="AM71" s="5">
        <v>1000</v>
      </c>
      <c r="AN71" s="27">
        <v>31.75</v>
      </c>
      <c r="AO71" s="203">
        <f t="shared" ref="AO71:AO73" si="15">AN71/AM71</f>
        <v>3.175E-2</v>
      </c>
      <c r="AP71" s="147">
        <v>1</v>
      </c>
      <c r="AQ71" s="148"/>
    </row>
    <row r="72" spans="1:44" ht="39.6">
      <c r="A72" s="99"/>
      <c r="B72" s="121" t="s">
        <v>385</v>
      </c>
      <c r="C72" s="82" t="s">
        <v>386</v>
      </c>
      <c r="D72" s="75">
        <v>2</v>
      </c>
      <c r="E72" s="76"/>
      <c r="F72" s="75">
        <v>15</v>
      </c>
      <c r="G72" s="75">
        <v>90</v>
      </c>
      <c r="H72" s="75">
        <v>10</v>
      </c>
      <c r="I72" s="76"/>
      <c r="J72" s="75">
        <v>10</v>
      </c>
      <c r="K72" s="75">
        <v>10</v>
      </c>
      <c r="L72" s="75">
        <v>10</v>
      </c>
      <c r="M72" s="75">
        <v>8</v>
      </c>
      <c r="N72" s="75">
        <v>2</v>
      </c>
      <c r="O72" s="76"/>
      <c r="P72" s="76"/>
      <c r="Q72" s="75">
        <v>20</v>
      </c>
      <c r="R72" s="75">
        <v>50</v>
      </c>
      <c r="S72" s="75">
        <v>90</v>
      </c>
      <c r="T72" s="76"/>
      <c r="U72" s="75">
        <v>6</v>
      </c>
      <c r="V72" s="75">
        <v>10</v>
      </c>
      <c r="W72" s="75">
        <v>5</v>
      </c>
      <c r="X72" s="75">
        <v>15</v>
      </c>
      <c r="Y72" s="76"/>
      <c r="Z72" s="175">
        <v>353</v>
      </c>
      <c r="AA72" s="179" t="s">
        <v>377</v>
      </c>
      <c r="AB72" s="5" t="s">
        <v>269</v>
      </c>
      <c r="AC72" s="77">
        <v>27.42</v>
      </c>
      <c r="AD72" s="180">
        <v>2.7420000000000003E-2</v>
      </c>
      <c r="AE72" s="260">
        <v>58043</v>
      </c>
      <c r="AF72" s="42" t="s">
        <v>53</v>
      </c>
      <c r="AG72" s="42" t="s">
        <v>387</v>
      </c>
      <c r="AH72" s="42">
        <v>22462</v>
      </c>
      <c r="AI72" s="44" t="s">
        <v>273</v>
      </c>
      <c r="AJ72" s="45">
        <v>32.956989247311832</v>
      </c>
      <c r="AK72" s="186">
        <f t="shared" si="14"/>
        <v>3.295698924731183E-2</v>
      </c>
      <c r="AL72" s="179" t="s">
        <v>388</v>
      </c>
      <c r="AM72" s="5">
        <v>1000</v>
      </c>
      <c r="AN72" s="27">
        <v>35.700000000000003</v>
      </c>
      <c r="AO72" s="203">
        <f t="shared" si="15"/>
        <v>3.5700000000000003E-2</v>
      </c>
      <c r="AP72" s="147">
        <v>1</v>
      </c>
      <c r="AQ72" s="148"/>
    </row>
    <row r="73" spans="1:44" ht="39.6">
      <c r="A73" s="99"/>
      <c r="B73" s="121" t="s">
        <v>389</v>
      </c>
      <c r="C73" s="82" t="s">
        <v>390</v>
      </c>
      <c r="D73" s="76"/>
      <c r="E73" s="76"/>
      <c r="F73" s="76"/>
      <c r="G73" s="83">
        <v>90</v>
      </c>
      <c r="H73" s="75">
        <v>10</v>
      </c>
      <c r="I73" s="76"/>
      <c r="J73" s="76"/>
      <c r="K73" s="76"/>
      <c r="L73" s="75">
        <v>10</v>
      </c>
      <c r="M73" s="76"/>
      <c r="N73" s="76"/>
      <c r="O73" s="76"/>
      <c r="P73" s="76"/>
      <c r="Q73" s="76"/>
      <c r="R73" s="76"/>
      <c r="S73" s="83">
        <v>90</v>
      </c>
      <c r="T73" s="75">
        <v>10</v>
      </c>
      <c r="U73" s="76"/>
      <c r="V73" s="75">
        <v>15</v>
      </c>
      <c r="W73" s="75">
        <v>5</v>
      </c>
      <c r="X73" s="76"/>
      <c r="Y73" s="76"/>
      <c r="Z73" s="175">
        <v>230</v>
      </c>
      <c r="AA73" s="179" t="s">
        <v>377</v>
      </c>
      <c r="AB73" s="5" t="s">
        <v>391</v>
      </c>
      <c r="AC73" s="77">
        <v>19.91</v>
      </c>
      <c r="AD73" s="180">
        <v>3.9820000000000001E-2</v>
      </c>
      <c r="AE73" s="260">
        <v>58070</v>
      </c>
      <c r="AF73" s="42" t="s">
        <v>53</v>
      </c>
      <c r="AG73" s="42" t="s">
        <v>392</v>
      </c>
      <c r="AH73" s="42">
        <v>22464</v>
      </c>
      <c r="AI73" s="44" t="s">
        <v>379</v>
      </c>
      <c r="AJ73" s="45">
        <v>26.043010752688172</v>
      </c>
      <c r="AK73" s="186">
        <f>AJ73/500</f>
        <v>5.2086021505376341E-2</v>
      </c>
      <c r="AL73" s="179" t="s">
        <v>393</v>
      </c>
      <c r="AM73" s="5">
        <v>500</v>
      </c>
      <c r="AN73" s="27">
        <v>28.6</v>
      </c>
      <c r="AO73" s="203">
        <f t="shared" si="15"/>
        <v>5.7200000000000001E-2</v>
      </c>
      <c r="AP73" s="147">
        <v>1</v>
      </c>
      <c r="AQ73" s="148"/>
    </row>
    <row r="74" spans="1:44" ht="39.6">
      <c r="A74" s="99"/>
      <c r="B74" s="121" t="s">
        <v>394</v>
      </c>
      <c r="C74" s="82" t="s">
        <v>395</v>
      </c>
      <c r="D74" s="76"/>
      <c r="E74" s="76"/>
      <c r="F74" s="75">
        <v>5</v>
      </c>
      <c r="G74" s="75">
        <v>5</v>
      </c>
      <c r="H74" s="76"/>
      <c r="I74" s="76"/>
      <c r="J74" s="75">
        <v>10</v>
      </c>
      <c r="K74" s="75">
        <v>6</v>
      </c>
      <c r="L74" s="76"/>
      <c r="M74" s="76"/>
      <c r="N74" s="76"/>
      <c r="O74" s="76"/>
      <c r="P74" s="76"/>
      <c r="Q74" s="75">
        <v>10</v>
      </c>
      <c r="R74" s="76"/>
      <c r="S74" s="75">
        <v>5</v>
      </c>
      <c r="T74" s="76"/>
      <c r="U74" s="76"/>
      <c r="V74" s="76"/>
      <c r="W74" s="76"/>
      <c r="X74" s="76"/>
      <c r="Y74" s="76"/>
      <c r="Z74" s="175">
        <v>41</v>
      </c>
      <c r="AA74" s="179" t="s">
        <v>377</v>
      </c>
      <c r="AB74" s="5" t="s">
        <v>391</v>
      </c>
      <c r="AC74" s="77">
        <v>25.35</v>
      </c>
      <c r="AD74" s="180">
        <v>5.0700000000000002E-2</v>
      </c>
      <c r="AE74" s="260">
        <v>58045</v>
      </c>
      <c r="AF74" s="42" t="s">
        <v>53</v>
      </c>
      <c r="AG74" s="42" t="s">
        <v>396</v>
      </c>
      <c r="AH74" s="42">
        <v>22460</v>
      </c>
      <c r="AI74" s="44" t="s">
        <v>273</v>
      </c>
      <c r="AJ74" s="45">
        <v>24.13978494623656</v>
      </c>
      <c r="AK74" s="186">
        <f>AJ74/1000</f>
        <v>2.4139784946236559E-2</v>
      </c>
      <c r="AL74" s="179" t="s">
        <v>397</v>
      </c>
      <c r="AM74" s="5">
        <v>500</v>
      </c>
      <c r="AN74" s="27">
        <v>39.9</v>
      </c>
      <c r="AO74" s="203">
        <f>AN74/500</f>
        <v>7.9799999999999996E-2</v>
      </c>
      <c r="AP74" s="147">
        <v>1</v>
      </c>
      <c r="AQ74" s="148"/>
    </row>
    <row r="75" spans="1:44" ht="39.6">
      <c r="A75" s="99"/>
      <c r="B75" s="121" t="s">
        <v>398</v>
      </c>
      <c r="C75" s="74" t="s">
        <v>399</v>
      </c>
      <c r="D75" s="75">
        <v>12</v>
      </c>
      <c r="E75" s="76"/>
      <c r="F75" s="76"/>
      <c r="G75" s="76"/>
      <c r="H75" s="76"/>
      <c r="I75" s="76"/>
      <c r="J75" s="76"/>
      <c r="K75" s="76"/>
      <c r="L75" s="76"/>
      <c r="M75" s="75">
        <v>8</v>
      </c>
      <c r="N75" s="75">
        <v>3</v>
      </c>
      <c r="O75" s="76"/>
      <c r="P75" s="75">
        <v>3</v>
      </c>
      <c r="Q75" s="75">
        <v>50</v>
      </c>
      <c r="R75" s="76"/>
      <c r="S75" s="76"/>
      <c r="T75" s="76"/>
      <c r="U75" s="76"/>
      <c r="V75" s="75">
        <v>5</v>
      </c>
      <c r="W75" s="76"/>
      <c r="X75" s="75">
        <v>2</v>
      </c>
      <c r="Y75" s="76"/>
      <c r="Z75" s="175">
        <v>83</v>
      </c>
      <c r="AA75" s="179"/>
      <c r="AB75" s="5"/>
      <c r="AC75" s="77">
        <v>0</v>
      </c>
      <c r="AD75" s="181"/>
      <c r="AE75" s="260">
        <v>22823</v>
      </c>
      <c r="AF75" s="42" t="s">
        <v>53</v>
      </c>
      <c r="AG75" s="42" t="s">
        <v>400</v>
      </c>
      <c r="AH75" s="42">
        <v>23531</v>
      </c>
      <c r="AI75" s="44" t="s">
        <v>337</v>
      </c>
      <c r="AJ75" s="45">
        <v>19.032258064516128</v>
      </c>
      <c r="AK75" s="186">
        <f t="shared" ref="AK75:AK77" si="16">AJ75/500</f>
        <v>3.8064516129032257E-2</v>
      </c>
      <c r="AL75" s="179" t="s">
        <v>401</v>
      </c>
      <c r="AM75" s="5">
        <v>500</v>
      </c>
      <c r="AN75" s="27">
        <v>33.9</v>
      </c>
      <c r="AO75" s="203">
        <f t="shared" ref="AO75:AO78" si="17">AN75/AM75</f>
        <v>6.7799999999999999E-2</v>
      </c>
      <c r="AP75" s="147">
        <v>1</v>
      </c>
      <c r="AQ75" s="148"/>
    </row>
    <row r="76" spans="1:44" ht="23.25" customHeight="1">
      <c r="A76" s="99"/>
      <c r="B76" s="121" t="s">
        <v>402</v>
      </c>
      <c r="C76" s="78">
        <v>1026</v>
      </c>
      <c r="D76" s="79"/>
      <c r="E76" s="79"/>
      <c r="F76" s="80">
        <v>25</v>
      </c>
      <c r="G76" s="80">
        <v>100</v>
      </c>
      <c r="H76" s="79"/>
      <c r="I76" s="79"/>
      <c r="J76" s="79"/>
      <c r="K76" s="80">
        <v>20</v>
      </c>
      <c r="L76" s="80">
        <v>130</v>
      </c>
      <c r="M76" s="79"/>
      <c r="N76" s="79"/>
      <c r="O76" s="80">
        <v>30</v>
      </c>
      <c r="P76" s="79"/>
      <c r="Q76" s="79"/>
      <c r="R76" s="80">
        <v>700</v>
      </c>
      <c r="S76" s="80">
        <v>100</v>
      </c>
      <c r="T76" s="79"/>
      <c r="U76" s="80">
        <v>20</v>
      </c>
      <c r="V76" s="79"/>
      <c r="W76" s="80">
        <v>20</v>
      </c>
      <c r="X76" s="79"/>
      <c r="Y76" s="79"/>
      <c r="Z76" s="175">
        <v>1145</v>
      </c>
      <c r="AA76" s="179" t="s">
        <v>234</v>
      </c>
      <c r="AB76" s="5" t="s">
        <v>96</v>
      </c>
      <c r="AC76" s="77">
        <v>47.059999999999995</v>
      </c>
      <c r="AD76" s="180">
        <v>9.4119999999999995E-2</v>
      </c>
      <c r="AE76" s="260">
        <v>43127</v>
      </c>
      <c r="AF76" s="42" t="s">
        <v>129</v>
      </c>
      <c r="AG76" s="42" t="s">
        <v>403</v>
      </c>
      <c r="AH76" s="42" t="s">
        <v>404</v>
      </c>
      <c r="AI76" s="44" t="s">
        <v>337</v>
      </c>
      <c r="AJ76" s="45">
        <v>50.6989247311828</v>
      </c>
      <c r="AK76" s="186">
        <f t="shared" si="16"/>
        <v>0.1013978494623656</v>
      </c>
      <c r="AL76" s="179" t="s">
        <v>405</v>
      </c>
      <c r="AM76" s="5">
        <v>500</v>
      </c>
      <c r="AN76" s="27">
        <v>59</v>
      </c>
      <c r="AO76" s="203">
        <f t="shared" si="17"/>
        <v>0.11799999999999999</v>
      </c>
      <c r="AP76" s="147">
        <v>1</v>
      </c>
      <c r="AQ76" s="148"/>
    </row>
    <row r="77" spans="1:44" ht="39.6">
      <c r="A77" s="99"/>
      <c r="B77" s="121" t="s">
        <v>406</v>
      </c>
      <c r="C77" s="81" t="s">
        <v>407</v>
      </c>
      <c r="D77" s="76"/>
      <c r="E77" s="75">
        <v>2</v>
      </c>
      <c r="F77" s="76"/>
      <c r="G77" s="76"/>
      <c r="H77" s="75">
        <v>1</v>
      </c>
      <c r="I77" s="76"/>
      <c r="J77" s="75">
        <v>5</v>
      </c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175">
        <v>8</v>
      </c>
      <c r="AA77" s="179"/>
      <c r="AB77" s="5"/>
      <c r="AC77" s="77">
        <v>0</v>
      </c>
      <c r="AD77" s="181"/>
      <c r="AE77" s="260">
        <v>134590</v>
      </c>
      <c r="AF77" s="42" t="s">
        <v>408</v>
      </c>
      <c r="AG77" s="42" t="s">
        <v>409</v>
      </c>
      <c r="AH77" s="42" t="s">
        <v>410</v>
      </c>
      <c r="AI77" s="44" t="s">
        <v>337</v>
      </c>
      <c r="AJ77" s="45">
        <v>56.774193548387096</v>
      </c>
      <c r="AK77" s="186">
        <f t="shared" si="16"/>
        <v>0.11354838709677419</v>
      </c>
      <c r="AL77" s="179" t="s">
        <v>411</v>
      </c>
      <c r="AM77" s="5">
        <v>250</v>
      </c>
      <c r="AN77" s="27">
        <v>50.45</v>
      </c>
      <c r="AO77" s="203">
        <f t="shared" si="17"/>
        <v>0.20180000000000001</v>
      </c>
      <c r="AP77" s="147">
        <v>1</v>
      </c>
      <c r="AQ77" s="148"/>
    </row>
    <row r="78" spans="1:44" ht="40.200000000000003" thickBot="1">
      <c r="A78" s="99"/>
      <c r="B78" s="129" t="s">
        <v>412</v>
      </c>
      <c r="C78" s="130" t="s">
        <v>413</v>
      </c>
      <c r="D78" s="131"/>
      <c r="E78" s="132">
        <v>1</v>
      </c>
      <c r="F78" s="131"/>
      <c r="G78" s="131"/>
      <c r="H78" s="131"/>
      <c r="I78" s="131"/>
      <c r="J78" s="131"/>
      <c r="K78" s="132">
        <v>3</v>
      </c>
      <c r="L78" s="132">
        <v>10</v>
      </c>
      <c r="M78" s="131"/>
      <c r="N78" s="131"/>
      <c r="O78" s="131"/>
      <c r="P78" s="132">
        <v>1</v>
      </c>
      <c r="Q78" s="131"/>
      <c r="R78" s="131"/>
      <c r="S78" s="131"/>
      <c r="T78" s="131"/>
      <c r="U78" s="131"/>
      <c r="V78" s="132">
        <v>2</v>
      </c>
      <c r="W78" s="132">
        <v>5</v>
      </c>
      <c r="X78" s="131"/>
      <c r="Y78" s="131"/>
      <c r="Z78" s="176">
        <v>22</v>
      </c>
      <c r="AA78" s="182"/>
      <c r="AB78" s="158"/>
      <c r="AC78" s="159">
        <v>0</v>
      </c>
      <c r="AD78" s="183"/>
      <c r="AE78" s="261">
        <v>14240</v>
      </c>
      <c r="AF78" s="160" t="s">
        <v>414</v>
      </c>
      <c r="AG78" s="160" t="s">
        <v>415</v>
      </c>
      <c r="AH78" s="160">
        <v>28169556</v>
      </c>
      <c r="AI78" s="160" t="s">
        <v>416</v>
      </c>
      <c r="AJ78" s="189">
        <v>80.989247311827953</v>
      </c>
      <c r="AK78" s="190">
        <f>AJ78/1200</f>
        <v>6.7491039426523292E-2</v>
      </c>
      <c r="AL78" s="216" t="s">
        <v>417</v>
      </c>
      <c r="AM78" s="217">
        <v>1000</v>
      </c>
      <c r="AN78" s="218">
        <v>29.6</v>
      </c>
      <c r="AO78" s="219">
        <f t="shared" si="17"/>
        <v>2.9600000000000001E-2</v>
      </c>
      <c r="AP78" s="154"/>
      <c r="AQ78" s="155">
        <v>1</v>
      </c>
    </row>
    <row r="79" spans="1:44" ht="15.75" customHeight="1" thickBot="1">
      <c r="A79" s="97"/>
      <c r="B79" s="292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4"/>
      <c r="AP79" s="71">
        <f>SUM(AP3:AP77)</f>
        <v>40</v>
      </c>
      <c r="AQ79" s="156">
        <f>SUM(AQ3:AQ77)</f>
        <v>34</v>
      </c>
      <c r="AR79" s="72" t="s">
        <v>170</v>
      </c>
    </row>
    <row r="80" spans="1:44" ht="15.75" customHeight="1" thickBot="1">
      <c r="A80" s="97"/>
      <c r="B80" s="282" t="s">
        <v>418</v>
      </c>
      <c r="C80" s="297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3"/>
      <c r="AN80" s="283"/>
      <c r="AO80" s="283"/>
      <c r="AP80" s="284"/>
      <c r="AQ80" s="285"/>
    </row>
    <row r="81" spans="1:43" ht="39.6">
      <c r="A81" s="99"/>
      <c r="B81" s="166" t="s">
        <v>420</v>
      </c>
      <c r="C81" s="167" t="s">
        <v>421</v>
      </c>
      <c r="D81" s="168"/>
      <c r="E81" s="168"/>
      <c r="F81" s="168"/>
      <c r="G81" s="169">
        <v>5</v>
      </c>
      <c r="H81" s="168"/>
      <c r="I81" s="168"/>
      <c r="J81" s="168"/>
      <c r="K81" s="168"/>
      <c r="L81" s="169">
        <v>5</v>
      </c>
      <c r="M81" s="168"/>
      <c r="N81" s="168"/>
      <c r="O81" s="168"/>
      <c r="P81" s="168"/>
      <c r="Q81" s="168"/>
      <c r="R81" s="168"/>
      <c r="S81" s="169">
        <v>5</v>
      </c>
      <c r="T81" s="168"/>
      <c r="U81" s="168"/>
      <c r="V81" s="168"/>
      <c r="W81" s="168"/>
      <c r="X81" s="168"/>
      <c r="Y81" s="168"/>
      <c r="Z81" s="170">
        <v>15</v>
      </c>
      <c r="AA81" s="220"/>
      <c r="AB81" s="41"/>
      <c r="AC81" s="87">
        <v>0</v>
      </c>
      <c r="AD81" s="221"/>
      <c r="AE81" s="259">
        <v>712759</v>
      </c>
      <c r="AF81" s="58" t="s">
        <v>107</v>
      </c>
      <c r="AG81" s="222" t="s">
        <v>882</v>
      </c>
      <c r="AH81" s="58">
        <v>1759</v>
      </c>
      <c r="AI81" s="58" t="s">
        <v>42</v>
      </c>
      <c r="AJ81" s="59">
        <v>105.13978494623657</v>
      </c>
      <c r="AK81" s="185">
        <f>AJ81/500</f>
        <v>0.21027956989247315</v>
      </c>
      <c r="AL81" s="227" t="s">
        <v>422</v>
      </c>
      <c r="AM81" s="228">
        <v>2000</v>
      </c>
      <c r="AN81" s="229">
        <v>83.6</v>
      </c>
      <c r="AO81" s="230">
        <f>AN81/AM81</f>
        <v>4.1799999999999997E-2</v>
      </c>
      <c r="AP81" s="171"/>
      <c r="AQ81" s="172">
        <v>1</v>
      </c>
    </row>
    <row r="82" spans="1:43" ht="58.8">
      <c r="A82" s="99"/>
      <c r="B82" s="121" t="s">
        <v>423</v>
      </c>
      <c r="C82" s="82" t="s">
        <v>424</v>
      </c>
      <c r="D82" s="76"/>
      <c r="E82" s="76"/>
      <c r="F82" s="76"/>
      <c r="G82" s="76"/>
      <c r="H82" s="76"/>
      <c r="I82" s="76"/>
      <c r="J82" s="76"/>
      <c r="K82" s="76"/>
      <c r="L82" s="75">
        <v>120</v>
      </c>
      <c r="M82" s="76"/>
      <c r="N82" s="76"/>
      <c r="O82" s="76"/>
      <c r="P82" s="75">
        <v>1</v>
      </c>
      <c r="Q82" s="75">
        <v>20</v>
      </c>
      <c r="R82" s="75">
        <v>20</v>
      </c>
      <c r="S82" s="76"/>
      <c r="T82" s="76"/>
      <c r="U82" s="76"/>
      <c r="V82" s="76"/>
      <c r="W82" s="76"/>
      <c r="X82" s="76"/>
      <c r="Y82" s="76"/>
      <c r="Z82" s="122">
        <v>161</v>
      </c>
      <c r="AA82" s="179"/>
      <c r="AB82" s="5"/>
      <c r="AC82" s="77">
        <v>0</v>
      </c>
      <c r="AD82" s="181"/>
      <c r="AE82" s="260">
        <v>704603</v>
      </c>
      <c r="AF82" s="42" t="s">
        <v>302</v>
      </c>
      <c r="AG82" s="42" t="s">
        <v>425</v>
      </c>
      <c r="AH82" s="42">
        <v>84603</v>
      </c>
      <c r="AI82" s="44" t="s">
        <v>84</v>
      </c>
      <c r="AJ82" s="45">
        <v>61.12903225806452</v>
      </c>
      <c r="AK82" s="186">
        <f>AJ82/250</f>
        <v>0.24451612903225808</v>
      </c>
      <c r="AL82" s="206" t="s">
        <v>883</v>
      </c>
      <c r="AM82" s="5">
        <v>250</v>
      </c>
      <c r="AN82" s="27">
        <v>55</v>
      </c>
      <c r="AO82" s="231">
        <f>AN82/AM82</f>
        <v>0.22</v>
      </c>
      <c r="AP82" s="147">
        <v>1</v>
      </c>
      <c r="AQ82" s="148"/>
    </row>
    <row r="83" spans="1:43" ht="39.6">
      <c r="A83" s="99"/>
      <c r="B83" s="121" t="s">
        <v>426</v>
      </c>
      <c r="C83" s="82" t="s">
        <v>427</v>
      </c>
      <c r="D83" s="76"/>
      <c r="E83" s="76"/>
      <c r="F83" s="76"/>
      <c r="G83" s="76"/>
      <c r="H83" s="76"/>
      <c r="I83" s="76"/>
      <c r="J83" s="76"/>
      <c r="K83" s="76"/>
      <c r="L83" s="75">
        <v>5</v>
      </c>
      <c r="M83" s="76"/>
      <c r="N83" s="76"/>
      <c r="O83" s="76"/>
      <c r="P83" s="76"/>
      <c r="Q83" s="75">
        <v>10</v>
      </c>
      <c r="R83" s="76"/>
      <c r="S83" s="76"/>
      <c r="T83" s="76"/>
      <c r="U83" s="76"/>
      <c r="V83" s="76"/>
      <c r="W83" s="76"/>
      <c r="X83" s="76"/>
      <c r="Y83" s="76"/>
      <c r="Z83" s="122">
        <v>15</v>
      </c>
      <c r="AA83" s="179"/>
      <c r="AB83" s="5"/>
      <c r="AC83" s="77">
        <v>0</v>
      </c>
      <c r="AD83" s="181"/>
      <c r="AE83" s="260">
        <v>90880</v>
      </c>
      <c r="AF83" s="42" t="s">
        <v>428</v>
      </c>
      <c r="AG83" s="47" t="s">
        <v>884</v>
      </c>
      <c r="AH83" s="42" t="s">
        <v>429</v>
      </c>
      <c r="AI83" s="42" t="s">
        <v>430</v>
      </c>
      <c r="AJ83" s="52">
        <v>71</v>
      </c>
      <c r="AK83" s="193">
        <f t="shared" ref="AK83:AK84" si="18">AJ83/300</f>
        <v>0.23666666666666666</v>
      </c>
      <c r="AL83" s="206" t="s">
        <v>885</v>
      </c>
      <c r="AM83" s="6">
        <v>300</v>
      </c>
      <c r="AN83" s="26">
        <v>92.01</v>
      </c>
      <c r="AO83" s="232">
        <v>0.30669999999999997</v>
      </c>
      <c r="AP83" s="147"/>
      <c r="AQ83" s="148">
        <v>1</v>
      </c>
    </row>
    <row r="84" spans="1:43" ht="49.2">
      <c r="A84" s="99"/>
      <c r="B84" s="121" t="s">
        <v>431</v>
      </c>
      <c r="C84" s="82" t="s">
        <v>432</v>
      </c>
      <c r="D84" s="76"/>
      <c r="E84" s="76"/>
      <c r="F84" s="76"/>
      <c r="G84" s="76"/>
      <c r="H84" s="76"/>
      <c r="I84" s="76"/>
      <c r="J84" s="76"/>
      <c r="K84" s="76"/>
      <c r="L84" s="75">
        <v>5</v>
      </c>
      <c r="M84" s="76"/>
      <c r="N84" s="76"/>
      <c r="O84" s="76"/>
      <c r="P84" s="76"/>
      <c r="Q84" s="75">
        <v>10</v>
      </c>
      <c r="R84" s="76"/>
      <c r="S84" s="76"/>
      <c r="T84" s="76"/>
      <c r="U84" s="76"/>
      <c r="V84" s="76"/>
      <c r="W84" s="76"/>
      <c r="X84" s="76"/>
      <c r="Y84" s="76"/>
      <c r="Z84" s="122">
        <v>15</v>
      </c>
      <c r="AA84" s="179"/>
      <c r="AB84" s="5"/>
      <c r="AC84" s="77">
        <v>0</v>
      </c>
      <c r="AD84" s="181"/>
      <c r="AE84" s="260">
        <v>37028</v>
      </c>
      <c r="AF84" s="42" t="s">
        <v>428</v>
      </c>
      <c r="AG84" s="42" t="s">
        <v>433</v>
      </c>
      <c r="AH84" s="42" t="s">
        <v>434</v>
      </c>
      <c r="AI84" s="42" t="s">
        <v>430</v>
      </c>
      <c r="AJ84" s="43">
        <v>112.6236559139785</v>
      </c>
      <c r="AK84" s="193">
        <f t="shared" si="18"/>
        <v>0.37541218637992829</v>
      </c>
      <c r="AL84" s="204" t="s">
        <v>435</v>
      </c>
      <c r="AM84" s="6">
        <v>300</v>
      </c>
      <c r="AN84" s="26">
        <v>31.41</v>
      </c>
      <c r="AO84" s="232">
        <v>0.1047</v>
      </c>
      <c r="AP84" s="147"/>
      <c r="AQ84" s="148">
        <v>1</v>
      </c>
    </row>
    <row r="85" spans="1:43" ht="39.6">
      <c r="A85" s="99"/>
      <c r="B85" s="121" t="s">
        <v>436</v>
      </c>
      <c r="C85" s="82" t="s">
        <v>437</v>
      </c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5">
        <v>10</v>
      </c>
      <c r="R85" s="76"/>
      <c r="S85" s="76"/>
      <c r="T85" s="76"/>
      <c r="U85" s="76"/>
      <c r="V85" s="76"/>
      <c r="W85" s="76"/>
      <c r="X85" s="76"/>
      <c r="Y85" s="76"/>
      <c r="Z85" s="122">
        <v>10</v>
      </c>
      <c r="AA85" s="179"/>
      <c r="AB85" s="5"/>
      <c r="AC85" s="77">
        <v>0</v>
      </c>
      <c r="AD85" s="181"/>
      <c r="AE85" s="260">
        <v>27212</v>
      </c>
      <c r="AF85" s="42" t="s">
        <v>113</v>
      </c>
      <c r="AG85" s="42" t="s">
        <v>438</v>
      </c>
      <c r="AH85" s="42">
        <v>4604818</v>
      </c>
      <c r="AI85" s="42" t="s">
        <v>439</v>
      </c>
      <c r="AJ85" s="43">
        <v>96.150537634408607</v>
      </c>
      <c r="AK85" s="187">
        <f>AJ85/540</f>
        <v>0.17805655117483074</v>
      </c>
      <c r="AL85" s="204" t="s">
        <v>440</v>
      </c>
      <c r="AM85" s="6">
        <v>240</v>
      </c>
      <c r="AN85" s="26">
        <v>25.89</v>
      </c>
      <c r="AO85" s="215">
        <v>0.107875</v>
      </c>
      <c r="AP85" s="147"/>
      <c r="AQ85" s="148">
        <v>1</v>
      </c>
    </row>
    <row r="86" spans="1:43" ht="39.6">
      <c r="A86" s="99"/>
      <c r="B86" s="121" t="s">
        <v>441</v>
      </c>
      <c r="C86" s="82" t="s">
        <v>442</v>
      </c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122">
        <v>0</v>
      </c>
      <c r="AA86" s="179"/>
      <c r="AB86" s="5"/>
      <c r="AC86" s="77">
        <v>0</v>
      </c>
      <c r="AD86" s="181"/>
      <c r="AE86" s="260">
        <v>16668</v>
      </c>
      <c r="AF86" s="42" t="s">
        <v>443</v>
      </c>
      <c r="AG86" s="42" t="s">
        <v>444</v>
      </c>
      <c r="AH86" s="42">
        <v>75001042</v>
      </c>
      <c r="AI86" s="44" t="s">
        <v>445</v>
      </c>
      <c r="AJ86" s="45">
        <v>48.322580645161288</v>
      </c>
      <c r="AK86" s="186">
        <f>AJ86/400</f>
        <v>0.12080645161290322</v>
      </c>
      <c r="AL86" s="233" t="s">
        <v>886</v>
      </c>
      <c r="AM86" s="5"/>
      <c r="AN86" s="27"/>
      <c r="AO86" s="231"/>
      <c r="AP86" s="147">
        <v>1</v>
      </c>
      <c r="AQ86" s="148"/>
    </row>
    <row r="87" spans="1:43" ht="49.2">
      <c r="A87" s="99"/>
      <c r="B87" s="121" t="s">
        <v>446</v>
      </c>
      <c r="C87" s="82" t="s">
        <v>447</v>
      </c>
      <c r="D87" s="76"/>
      <c r="E87" s="76"/>
      <c r="F87" s="76"/>
      <c r="G87" s="76"/>
      <c r="H87" s="76"/>
      <c r="I87" s="76"/>
      <c r="J87" s="76"/>
      <c r="K87" s="76"/>
      <c r="L87" s="75">
        <v>20</v>
      </c>
      <c r="M87" s="76"/>
      <c r="N87" s="76"/>
      <c r="O87" s="76"/>
      <c r="P87" s="76"/>
      <c r="Q87" s="75">
        <v>10</v>
      </c>
      <c r="R87" s="76"/>
      <c r="S87" s="76"/>
      <c r="T87" s="76"/>
      <c r="U87" s="76"/>
      <c r="V87" s="76"/>
      <c r="W87" s="76"/>
      <c r="X87" s="76"/>
      <c r="Y87" s="76"/>
      <c r="Z87" s="122">
        <v>30</v>
      </c>
      <c r="AA87" s="179"/>
      <c r="AB87" s="5"/>
      <c r="AC87" s="77">
        <v>0</v>
      </c>
      <c r="AD87" s="181"/>
      <c r="AE87" s="260">
        <v>65499</v>
      </c>
      <c r="AF87" s="42" t="s">
        <v>428</v>
      </c>
      <c r="AG87" s="42" t="s">
        <v>448</v>
      </c>
      <c r="AH87" s="42" t="s">
        <v>449</v>
      </c>
      <c r="AI87" s="44" t="s">
        <v>55</v>
      </c>
      <c r="AJ87" s="45">
        <v>33.967741935483872</v>
      </c>
      <c r="AK87" s="186">
        <f>AJ87/200</f>
        <v>0.16983870967741935</v>
      </c>
      <c r="AL87" s="179" t="s">
        <v>450</v>
      </c>
      <c r="AM87" s="5">
        <v>300</v>
      </c>
      <c r="AN87" s="27">
        <v>126.18</v>
      </c>
      <c r="AO87" s="231">
        <v>0.42059999999999997</v>
      </c>
      <c r="AP87" s="147">
        <v>1</v>
      </c>
      <c r="AQ87" s="148"/>
    </row>
    <row r="88" spans="1:43" ht="39.6">
      <c r="A88" s="99"/>
      <c r="B88" s="121" t="s">
        <v>451</v>
      </c>
      <c r="C88" s="82" t="s">
        <v>452</v>
      </c>
      <c r="D88" s="76"/>
      <c r="E88" s="76"/>
      <c r="F88" s="76"/>
      <c r="G88" s="76"/>
      <c r="H88" s="76"/>
      <c r="I88" s="76"/>
      <c r="J88" s="76"/>
      <c r="K88" s="76"/>
      <c r="L88" s="75">
        <v>4</v>
      </c>
      <c r="M88" s="76"/>
      <c r="N88" s="75">
        <v>1</v>
      </c>
      <c r="O88" s="76"/>
      <c r="P88" s="75">
        <v>1</v>
      </c>
      <c r="Q88" s="75">
        <v>2</v>
      </c>
      <c r="R88" s="76"/>
      <c r="S88" s="76"/>
      <c r="T88" s="75">
        <v>1</v>
      </c>
      <c r="U88" s="76"/>
      <c r="V88" s="76"/>
      <c r="W88" s="76"/>
      <c r="X88" s="76"/>
      <c r="Y88" s="76"/>
      <c r="Z88" s="122">
        <v>9</v>
      </c>
      <c r="AA88" s="179"/>
      <c r="AB88" s="5"/>
      <c r="AC88" s="77">
        <v>0</v>
      </c>
      <c r="AD88" s="181"/>
      <c r="AE88" s="260">
        <v>703557</v>
      </c>
      <c r="AF88" s="42" t="s">
        <v>453</v>
      </c>
      <c r="AG88" s="42" t="s">
        <v>454</v>
      </c>
      <c r="AH88" s="42" t="s">
        <v>455</v>
      </c>
      <c r="AI88" s="42" t="s">
        <v>456</v>
      </c>
      <c r="AJ88" s="43">
        <v>30.010752688172047</v>
      </c>
      <c r="AK88" s="187">
        <f>AJ88/1000</f>
        <v>3.0010752688172049E-2</v>
      </c>
      <c r="AL88" s="204" t="s">
        <v>457</v>
      </c>
      <c r="AM88" s="6">
        <v>1000</v>
      </c>
      <c r="AN88" s="26">
        <v>28.25</v>
      </c>
      <c r="AO88" s="215">
        <v>2.8250000000000001E-2</v>
      </c>
      <c r="AP88" s="147"/>
      <c r="AQ88" s="148">
        <v>1</v>
      </c>
    </row>
    <row r="89" spans="1:43" ht="49.2">
      <c r="A89" s="99"/>
      <c r="B89" s="121" t="s">
        <v>458</v>
      </c>
      <c r="C89" s="82" t="s">
        <v>459</v>
      </c>
      <c r="D89" s="76"/>
      <c r="E89" s="76"/>
      <c r="F89" s="76"/>
      <c r="G89" s="75">
        <v>5</v>
      </c>
      <c r="H89" s="76"/>
      <c r="I89" s="76"/>
      <c r="J89" s="76"/>
      <c r="K89" s="76"/>
      <c r="L89" s="75">
        <v>5</v>
      </c>
      <c r="M89" s="76"/>
      <c r="N89" s="76"/>
      <c r="O89" s="76"/>
      <c r="P89" s="76"/>
      <c r="Q89" s="76"/>
      <c r="R89" s="76"/>
      <c r="S89" s="75">
        <v>5</v>
      </c>
      <c r="T89" s="76"/>
      <c r="U89" s="76"/>
      <c r="V89" s="76"/>
      <c r="W89" s="76"/>
      <c r="X89" s="76"/>
      <c r="Y89" s="76"/>
      <c r="Z89" s="122">
        <v>15</v>
      </c>
      <c r="AA89" s="179"/>
      <c r="AB89" s="5"/>
      <c r="AC89" s="77">
        <v>0</v>
      </c>
      <c r="AD89" s="181"/>
      <c r="AE89" s="260">
        <v>705012</v>
      </c>
      <c r="AF89" s="42" t="s">
        <v>460</v>
      </c>
      <c r="AG89" s="42" t="s">
        <v>461</v>
      </c>
      <c r="AH89" s="42" t="s">
        <v>462</v>
      </c>
      <c r="AI89" s="42" t="s">
        <v>42</v>
      </c>
      <c r="AJ89" s="43">
        <v>88.817204301075279</v>
      </c>
      <c r="AK89" s="187">
        <f>AJ89/500</f>
        <v>0.17763440860215055</v>
      </c>
      <c r="AL89" s="206" t="s">
        <v>463</v>
      </c>
      <c r="AM89" s="6">
        <v>1000</v>
      </c>
      <c r="AN89" s="26">
        <v>152</v>
      </c>
      <c r="AO89" s="215">
        <v>0.152</v>
      </c>
      <c r="AP89" s="147"/>
      <c r="AQ89" s="148">
        <v>1</v>
      </c>
    </row>
    <row r="90" spans="1:43" ht="39.6">
      <c r="A90" s="99"/>
      <c r="B90" s="121" t="s">
        <v>464</v>
      </c>
      <c r="C90" s="82" t="s">
        <v>465</v>
      </c>
      <c r="D90" s="76"/>
      <c r="E90" s="76"/>
      <c r="F90" s="76"/>
      <c r="G90" s="75">
        <v>5</v>
      </c>
      <c r="H90" s="75">
        <v>1</v>
      </c>
      <c r="I90" s="76"/>
      <c r="J90" s="76"/>
      <c r="K90" s="76"/>
      <c r="L90" s="75">
        <v>5</v>
      </c>
      <c r="M90" s="76"/>
      <c r="N90" s="76"/>
      <c r="O90" s="76"/>
      <c r="P90" s="75">
        <v>1</v>
      </c>
      <c r="Q90" s="75">
        <v>10</v>
      </c>
      <c r="R90" s="75">
        <v>40</v>
      </c>
      <c r="S90" s="75">
        <v>5</v>
      </c>
      <c r="T90" s="76"/>
      <c r="U90" s="76"/>
      <c r="V90" s="76"/>
      <c r="W90" s="76"/>
      <c r="X90" s="76"/>
      <c r="Y90" s="76"/>
      <c r="Z90" s="122">
        <v>67</v>
      </c>
      <c r="AA90" s="179"/>
      <c r="AB90" s="5"/>
      <c r="AC90" s="77">
        <v>0</v>
      </c>
      <c r="AD90" s="181"/>
      <c r="AE90" s="260">
        <v>708523</v>
      </c>
      <c r="AF90" s="42" t="s">
        <v>53</v>
      </c>
      <c r="AG90" s="42" t="s">
        <v>466</v>
      </c>
      <c r="AH90" s="42" t="s">
        <v>467</v>
      </c>
      <c r="AI90" s="42" t="s">
        <v>84</v>
      </c>
      <c r="AJ90" s="43">
        <v>14.483870967741938</v>
      </c>
      <c r="AK90" s="187">
        <f>AJ90/250</f>
        <v>5.7935483870967752E-2</v>
      </c>
      <c r="AL90" s="204" t="s">
        <v>468</v>
      </c>
      <c r="AM90" s="6">
        <v>250</v>
      </c>
      <c r="AN90" s="26">
        <v>11.9</v>
      </c>
      <c r="AO90" s="215">
        <v>4.7600000000000003E-2</v>
      </c>
      <c r="AP90" s="147"/>
      <c r="AQ90" s="148">
        <v>1</v>
      </c>
    </row>
    <row r="91" spans="1:43" ht="49.2">
      <c r="A91" s="99"/>
      <c r="B91" s="121" t="s">
        <v>469</v>
      </c>
      <c r="C91" s="82" t="s">
        <v>470</v>
      </c>
      <c r="D91" s="76"/>
      <c r="E91" s="76"/>
      <c r="F91" s="76"/>
      <c r="G91" s="76"/>
      <c r="H91" s="76"/>
      <c r="I91" s="76"/>
      <c r="J91" s="76"/>
      <c r="K91" s="76"/>
      <c r="L91" s="75">
        <v>1</v>
      </c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122">
        <v>1</v>
      </c>
      <c r="AA91" s="179"/>
      <c r="AB91" s="5"/>
      <c r="AC91" s="77">
        <v>0</v>
      </c>
      <c r="AD91" s="181"/>
      <c r="AE91" s="260">
        <v>22663</v>
      </c>
      <c r="AF91" s="42" t="s">
        <v>221</v>
      </c>
      <c r="AG91" s="42" t="s">
        <v>471</v>
      </c>
      <c r="AH91" s="42" t="s">
        <v>472</v>
      </c>
      <c r="AI91" s="44" t="s">
        <v>473</v>
      </c>
      <c r="AJ91" s="45">
        <v>73.279569892473134</v>
      </c>
      <c r="AK91" s="186">
        <f>AJ91/20000</f>
        <v>3.6639784946236567E-3</v>
      </c>
      <c r="AL91" s="179" t="s">
        <v>474</v>
      </c>
      <c r="AM91" s="13">
        <v>20000</v>
      </c>
      <c r="AN91" s="27">
        <v>102.4</v>
      </c>
      <c r="AO91" s="231">
        <v>5.1200000000000004E-3</v>
      </c>
      <c r="AP91" s="147">
        <v>1</v>
      </c>
      <c r="AQ91" s="148"/>
    </row>
    <row r="92" spans="1:43" ht="39.6">
      <c r="A92" s="99"/>
      <c r="B92" s="121" t="s">
        <v>475</v>
      </c>
      <c r="C92" s="82" t="s">
        <v>476</v>
      </c>
      <c r="D92" s="76"/>
      <c r="E92" s="76"/>
      <c r="F92" s="76"/>
      <c r="G92" s="76"/>
      <c r="H92" s="76"/>
      <c r="I92" s="76"/>
      <c r="J92" s="76"/>
      <c r="K92" s="76"/>
      <c r="L92" s="75">
        <v>5</v>
      </c>
      <c r="M92" s="76"/>
      <c r="N92" s="76"/>
      <c r="O92" s="76"/>
      <c r="P92" s="76"/>
      <c r="Q92" s="76"/>
      <c r="R92" s="75">
        <v>9</v>
      </c>
      <c r="S92" s="76"/>
      <c r="T92" s="76"/>
      <c r="U92" s="76"/>
      <c r="V92" s="76"/>
      <c r="W92" s="76"/>
      <c r="X92" s="76"/>
      <c r="Y92" s="76"/>
      <c r="Z92" s="122">
        <v>14</v>
      </c>
      <c r="AA92" s="179"/>
      <c r="AB92" s="5"/>
      <c r="AC92" s="77">
        <v>0</v>
      </c>
      <c r="AD92" s="181"/>
      <c r="AE92" s="260">
        <v>700673</v>
      </c>
      <c r="AF92" s="42" t="s">
        <v>366</v>
      </c>
      <c r="AG92" s="47" t="s">
        <v>887</v>
      </c>
      <c r="AH92" s="42" t="s">
        <v>477</v>
      </c>
      <c r="AI92" s="42" t="s">
        <v>478</v>
      </c>
      <c r="AJ92" s="43">
        <v>37.182795698924728</v>
      </c>
      <c r="AK92" s="187">
        <f>AJ92/1</f>
        <v>37.182795698924728</v>
      </c>
      <c r="AL92" s="204" t="s">
        <v>479</v>
      </c>
      <c r="AM92" s="6">
        <v>1000</v>
      </c>
      <c r="AN92" s="26">
        <v>78</v>
      </c>
      <c r="AO92" s="215">
        <v>7.8E-2</v>
      </c>
      <c r="AP92" s="147"/>
      <c r="AQ92" s="148">
        <v>1</v>
      </c>
    </row>
    <row r="93" spans="1:43" ht="39.6">
      <c r="A93" s="99"/>
      <c r="B93" s="121" t="s">
        <v>480</v>
      </c>
      <c r="C93" s="82" t="s">
        <v>481</v>
      </c>
      <c r="D93" s="76"/>
      <c r="E93" s="76"/>
      <c r="F93" s="76"/>
      <c r="G93" s="75">
        <v>20</v>
      </c>
      <c r="H93" s="76"/>
      <c r="I93" s="76"/>
      <c r="J93" s="76"/>
      <c r="K93" s="76"/>
      <c r="L93" s="75">
        <v>72</v>
      </c>
      <c r="M93" s="76"/>
      <c r="N93" s="76"/>
      <c r="O93" s="76"/>
      <c r="P93" s="76"/>
      <c r="Q93" s="75">
        <v>6</v>
      </c>
      <c r="R93" s="76"/>
      <c r="S93" s="75">
        <v>20</v>
      </c>
      <c r="T93" s="76"/>
      <c r="U93" s="76"/>
      <c r="V93" s="76"/>
      <c r="W93" s="76"/>
      <c r="X93" s="76"/>
      <c r="Y93" s="76"/>
      <c r="Z93" s="122">
        <v>118</v>
      </c>
      <c r="AA93" s="179"/>
      <c r="AB93" s="5"/>
      <c r="AC93" s="77">
        <v>0</v>
      </c>
      <c r="AD93" s="181"/>
      <c r="AE93" s="260">
        <v>58886</v>
      </c>
      <c r="AF93" s="42" t="s">
        <v>482</v>
      </c>
      <c r="AG93" s="42" t="s">
        <v>483</v>
      </c>
      <c r="AH93" s="42">
        <v>22611</v>
      </c>
      <c r="AI93" s="44" t="s">
        <v>69</v>
      </c>
      <c r="AJ93" s="45">
        <v>15.451612903225806</v>
      </c>
      <c r="AK93" s="186">
        <f t="shared" ref="AK93:AK94" si="19">AJ93/50</f>
        <v>0.30903225806451612</v>
      </c>
      <c r="AL93" s="179" t="s">
        <v>484</v>
      </c>
      <c r="AM93" s="5">
        <v>250</v>
      </c>
      <c r="AN93" s="27">
        <v>89.6</v>
      </c>
      <c r="AO93" s="231">
        <v>0.3584</v>
      </c>
      <c r="AP93" s="147">
        <v>1</v>
      </c>
      <c r="AQ93" s="148"/>
    </row>
    <row r="94" spans="1:43" ht="39.6">
      <c r="A94" s="99"/>
      <c r="B94" s="121" t="s">
        <v>485</v>
      </c>
      <c r="C94" s="82" t="s">
        <v>486</v>
      </c>
      <c r="D94" s="76"/>
      <c r="E94" s="76"/>
      <c r="F94" s="76"/>
      <c r="G94" s="75">
        <v>5</v>
      </c>
      <c r="H94" s="76"/>
      <c r="I94" s="76"/>
      <c r="J94" s="76"/>
      <c r="K94" s="76"/>
      <c r="L94" s="75">
        <v>2</v>
      </c>
      <c r="M94" s="76"/>
      <c r="N94" s="76"/>
      <c r="O94" s="76"/>
      <c r="P94" s="76"/>
      <c r="Q94" s="76"/>
      <c r="R94" s="76"/>
      <c r="S94" s="75">
        <v>5</v>
      </c>
      <c r="T94" s="76"/>
      <c r="U94" s="76"/>
      <c r="V94" s="76"/>
      <c r="W94" s="76"/>
      <c r="X94" s="76"/>
      <c r="Y94" s="76"/>
      <c r="Z94" s="122">
        <v>12</v>
      </c>
      <c r="AA94" s="179"/>
      <c r="AB94" s="5"/>
      <c r="AC94" s="77">
        <v>0</v>
      </c>
      <c r="AD94" s="181"/>
      <c r="AE94" s="260">
        <v>58890</v>
      </c>
      <c r="AF94" s="42" t="s">
        <v>482</v>
      </c>
      <c r="AG94" s="42" t="s">
        <v>487</v>
      </c>
      <c r="AH94" s="42">
        <v>22677</v>
      </c>
      <c r="AI94" s="44" t="s">
        <v>69</v>
      </c>
      <c r="AJ94" s="45">
        <v>30.795698924731184</v>
      </c>
      <c r="AK94" s="186">
        <f t="shared" si="19"/>
        <v>0.6159139784946237</v>
      </c>
      <c r="AL94" s="179" t="s">
        <v>488</v>
      </c>
      <c r="AM94" s="5">
        <v>50</v>
      </c>
      <c r="AN94" s="27">
        <v>39.799999999999997</v>
      </c>
      <c r="AO94" s="231">
        <v>0.79600000000000004</v>
      </c>
      <c r="AP94" s="147">
        <v>1</v>
      </c>
      <c r="AQ94" s="148"/>
    </row>
    <row r="95" spans="1:43" ht="58.8">
      <c r="A95" s="99"/>
      <c r="B95" s="121" t="s">
        <v>489</v>
      </c>
      <c r="C95" s="82" t="s">
        <v>490</v>
      </c>
      <c r="D95" s="76"/>
      <c r="E95" s="76"/>
      <c r="F95" s="76"/>
      <c r="G95" s="75">
        <v>50</v>
      </c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5">
        <v>50</v>
      </c>
      <c r="T95" s="76"/>
      <c r="U95" s="76"/>
      <c r="V95" s="76"/>
      <c r="W95" s="76"/>
      <c r="X95" s="76"/>
      <c r="Y95" s="76"/>
      <c r="Z95" s="122">
        <v>100</v>
      </c>
      <c r="AA95" s="179"/>
      <c r="AB95" s="5"/>
      <c r="AC95" s="77">
        <v>0</v>
      </c>
      <c r="AD95" s="181"/>
      <c r="AE95" s="260" t="s">
        <v>491</v>
      </c>
      <c r="AF95" s="53" t="s">
        <v>251</v>
      </c>
      <c r="AG95" s="42" t="s">
        <v>492</v>
      </c>
      <c r="AH95" s="42" t="s">
        <v>493</v>
      </c>
      <c r="AI95" s="42" t="s">
        <v>84</v>
      </c>
      <c r="AJ95" s="43">
        <v>116.04301075268818</v>
      </c>
      <c r="AK95" s="187">
        <f>AJ95/250</f>
        <v>0.46417204301075271</v>
      </c>
      <c r="AL95" s="204" t="s">
        <v>494</v>
      </c>
      <c r="AM95" s="6">
        <v>250</v>
      </c>
      <c r="AN95" s="26">
        <v>79.900000000000006</v>
      </c>
      <c r="AO95" s="215">
        <v>0.3196</v>
      </c>
      <c r="AP95" s="147"/>
      <c r="AQ95" s="148">
        <v>1</v>
      </c>
    </row>
    <row r="96" spans="1:43" ht="49.8" thickBot="1">
      <c r="A96" s="99"/>
      <c r="B96" s="129" t="s">
        <v>495</v>
      </c>
      <c r="C96" s="130" t="s">
        <v>496</v>
      </c>
      <c r="D96" s="131"/>
      <c r="E96" s="131"/>
      <c r="F96" s="131"/>
      <c r="G96" s="132">
        <v>5</v>
      </c>
      <c r="H96" s="131"/>
      <c r="I96" s="131"/>
      <c r="J96" s="131"/>
      <c r="K96" s="131"/>
      <c r="L96" s="132">
        <v>20</v>
      </c>
      <c r="M96" s="131"/>
      <c r="N96" s="131"/>
      <c r="O96" s="131"/>
      <c r="P96" s="131"/>
      <c r="Q96" s="131"/>
      <c r="R96" s="131"/>
      <c r="S96" s="132">
        <v>5</v>
      </c>
      <c r="T96" s="131"/>
      <c r="U96" s="131"/>
      <c r="V96" s="131"/>
      <c r="W96" s="131"/>
      <c r="X96" s="131"/>
      <c r="Y96" s="132">
        <v>35</v>
      </c>
      <c r="Z96" s="133">
        <v>65</v>
      </c>
      <c r="AA96" s="182"/>
      <c r="AB96" s="158"/>
      <c r="AC96" s="159">
        <v>0</v>
      </c>
      <c r="AD96" s="183"/>
      <c r="AE96" s="261">
        <v>716829</v>
      </c>
      <c r="AF96" s="160" t="s">
        <v>53</v>
      </c>
      <c r="AG96" s="160" t="s">
        <v>497</v>
      </c>
      <c r="AH96" s="160">
        <v>16829</v>
      </c>
      <c r="AI96" s="194" t="s">
        <v>42</v>
      </c>
      <c r="AJ96" s="195">
        <v>58.086021505376344</v>
      </c>
      <c r="AK96" s="196">
        <f>AJ96/500</f>
        <v>0.11617204301075269</v>
      </c>
      <c r="AL96" s="182" t="s">
        <v>498</v>
      </c>
      <c r="AM96" s="158">
        <v>500</v>
      </c>
      <c r="AN96" s="162">
        <v>91.1</v>
      </c>
      <c r="AO96" s="223">
        <v>0.1822</v>
      </c>
      <c r="AP96" s="151">
        <v>1</v>
      </c>
      <c r="AQ96" s="152"/>
    </row>
    <row r="97" spans="1:44" s="105" customFormat="1" ht="15.75" customHeight="1" thickBot="1">
      <c r="A97" s="97"/>
      <c r="B97" s="271"/>
      <c r="C97" s="272"/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153">
        <f>SUM(AP81:AP96)</f>
        <v>7</v>
      </c>
      <c r="AQ97" s="73">
        <f>SUM(AQ81:AQ96)</f>
        <v>9</v>
      </c>
      <c r="AR97" s="112" t="s">
        <v>891</v>
      </c>
    </row>
    <row r="98" spans="1:44" ht="15.75" customHeight="1" thickBot="1">
      <c r="A98" s="110"/>
      <c r="B98" s="295" t="s">
        <v>499</v>
      </c>
      <c r="C98" s="296"/>
      <c r="D98" s="283"/>
      <c r="E98" s="283"/>
      <c r="F98" s="283"/>
      <c r="G98" s="283"/>
      <c r="H98" s="283"/>
      <c r="I98" s="283"/>
      <c r="J98" s="283"/>
      <c r="K98" s="283"/>
      <c r="L98" s="283"/>
      <c r="M98" s="283"/>
      <c r="N98" s="283"/>
      <c r="O98" s="283"/>
      <c r="P98" s="283"/>
      <c r="Q98" s="283"/>
      <c r="R98" s="283"/>
      <c r="S98" s="283"/>
      <c r="T98" s="283"/>
      <c r="U98" s="283"/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283"/>
      <c r="AH98" s="283"/>
      <c r="AI98" s="283"/>
      <c r="AJ98" s="283"/>
      <c r="AK98" s="283"/>
      <c r="AL98" s="283"/>
      <c r="AM98" s="283"/>
      <c r="AN98" s="283"/>
      <c r="AO98" s="283"/>
      <c r="AP98" s="284"/>
      <c r="AQ98" s="285"/>
    </row>
    <row r="99" spans="1:44" ht="30">
      <c r="A99" s="99"/>
      <c r="B99" s="166" t="s">
        <v>500</v>
      </c>
      <c r="C99" s="167" t="s">
        <v>501</v>
      </c>
      <c r="D99" s="168"/>
      <c r="E99" s="168"/>
      <c r="F99" s="169">
        <v>2</v>
      </c>
      <c r="G99" s="168"/>
      <c r="H99" s="168"/>
      <c r="I99" s="169">
        <v>5</v>
      </c>
      <c r="J99" s="168"/>
      <c r="K99" s="169">
        <v>6</v>
      </c>
      <c r="L99" s="168"/>
      <c r="M99" s="169">
        <v>4</v>
      </c>
      <c r="N99" s="168"/>
      <c r="O99" s="168"/>
      <c r="P99" s="169">
        <v>1</v>
      </c>
      <c r="Q99" s="169">
        <v>10</v>
      </c>
      <c r="R99" s="168"/>
      <c r="S99" s="168"/>
      <c r="T99" s="169">
        <v>4</v>
      </c>
      <c r="U99" s="168"/>
      <c r="V99" s="169">
        <v>4</v>
      </c>
      <c r="W99" s="169">
        <v>6</v>
      </c>
      <c r="X99" s="168"/>
      <c r="Y99" s="168"/>
      <c r="Z99" s="170">
        <v>42</v>
      </c>
      <c r="AA99" s="197"/>
      <c r="AB99" s="198"/>
      <c r="AC99" s="199">
        <v>0</v>
      </c>
      <c r="AD99" s="200"/>
      <c r="AE99" s="262" t="s">
        <v>502</v>
      </c>
      <c r="AF99" s="191" t="s">
        <v>419</v>
      </c>
      <c r="AG99" s="191" t="s">
        <v>419</v>
      </c>
      <c r="AH99" s="191" t="s">
        <v>419</v>
      </c>
      <c r="AI99" s="191" t="s">
        <v>419</v>
      </c>
      <c r="AJ99" s="235"/>
      <c r="AK99" s="236"/>
      <c r="AL99" s="234" t="s">
        <v>503</v>
      </c>
      <c r="AM99" s="224" t="s">
        <v>504</v>
      </c>
      <c r="AN99" s="225">
        <v>66.650000000000006</v>
      </c>
      <c r="AO99" s="226">
        <v>66.650000000000006</v>
      </c>
      <c r="AP99" s="171"/>
      <c r="AQ99" s="172">
        <v>1</v>
      </c>
    </row>
    <row r="100" spans="1:44" ht="39.6">
      <c r="A100" s="99"/>
      <c r="B100" s="121" t="s">
        <v>500</v>
      </c>
      <c r="C100" s="82" t="s">
        <v>505</v>
      </c>
      <c r="D100" s="75">
        <v>1</v>
      </c>
      <c r="E100" s="76"/>
      <c r="F100" s="75">
        <v>2</v>
      </c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5">
        <v>1</v>
      </c>
      <c r="V100" s="76"/>
      <c r="W100" s="76"/>
      <c r="X100" s="76"/>
      <c r="Y100" s="76"/>
      <c r="Z100" s="122">
        <v>4</v>
      </c>
      <c r="AA100" s="179"/>
      <c r="AB100" s="5"/>
      <c r="AC100" s="77">
        <v>0</v>
      </c>
      <c r="AD100" s="181"/>
      <c r="AE100" s="260" t="s">
        <v>502</v>
      </c>
      <c r="AF100" s="42" t="s">
        <v>419</v>
      </c>
      <c r="AG100" s="42" t="s">
        <v>419</v>
      </c>
      <c r="AH100" s="42" t="s">
        <v>419</v>
      </c>
      <c r="AI100" s="42" t="s">
        <v>419</v>
      </c>
      <c r="AJ100" s="54"/>
      <c r="AK100" s="237"/>
      <c r="AL100" s="184" t="s">
        <v>503</v>
      </c>
      <c r="AM100" s="6" t="s">
        <v>504</v>
      </c>
      <c r="AN100" s="26">
        <v>66.650000000000006</v>
      </c>
      <c r="AO100" s="37">
        <v>66.650000000000006</v>
      </c>
      <c r="AP100" s="147"/>
      <c r="AQ100" s="148">
        <v>1</v>
      </c>
    </row>
    <row r="101" spans="1:44" ht="39.6">
      <c r="A101" s="99"/>
      <c r="B101" s="121" t="s">
        <v>500</v>
      </c>
      <c r="C101" s="82" t="s">
        <v>506</v>
      </c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122">
        <v>0</v>
      </c>
      <c r="AA101" s="179"/>
      <c r="AB101" s="5"/>
      <c r="AC101" s="77">
        <v>0</v>
      </c>
      <c r="AD101" s="181"/>
      <c r="AE101" s="260" t="s">
        <v>502</v>
      </c>
      <c r="AF101" s="42" t="s">
        <v>419</v>
      </c>
      <c r="AG101" s="42" t="s">
        <v>419</v>
      </c>
      <c r="AH101" s="42" t="s">
        <v>419</v>
      </c>
      <c r="AI101" s="42" t="s">
        <v>419</v>
      </c>
      <c r="AJ101" s="54"/>
      <c r="AK101" s="237"/>
      <c r="AL101" s="192" t="s">
        <v>886</v>
      </c>
      <c r="AM101" s="5"/>
      <c r="AN101" s="27"/>
      <c r="AO101" s="38"/>
      <c r="AP101" s="147"/>
      <c r="AQ101" s="148"/>
    </row>
    <row r="102" spans="1:44" ht="39.6">
      <c r="A102" s="99"/>
      <c r="B102" s="121" t="s">
        <v>507</v>
      </c>
      <c r="C102" s="82" t="s">
        <v>508</v>
      </c>
      <c r="D102" s="76"/>
      <c r="E102" s="76"/>
      <c r="F102" s="75">
        <v>2</v>
      </c>
      <c r="G102" s="76"/>
      <c r="H102" s="76"/>
      <c r="I102" s="75">
        <v>5</v>
      </c>
      <c r="J102" s="76"/>
      <c r="K102" s="75">
        <v>6</v>
      </c>
      <c r="L102" s="76"/>
      <c r="M102" s="75">
        <v>4</v>
      </c>
      <c r="N102" s="76"/>
      <c r="O102" s="76"/>
      <c r="P102" s="75">
        <v>1</v>
      </c>
      <c r="Q102" s="75">
        <v>5</v>
      </c>
      <c r="R102" s="76"/>
      <c r="S102" s="76"/>
      <c r="T102" s="75">
        <v>3</v>
      </c>
      <c r="U102" s="76"/>
      <c r="V102" s="75">
        <v>5</v>
      </c>
      <c r="W102" s="75">
        <v>6</v>
      </c>
      <c r="X102" s="76"/>
      <c r="Y102" s="76"/>
      <c r="Z102" s="122">
        <v>37</v>
      </c>
      <c r="AA102" s="179"/>
      <c r="AB102" s="5"/>
      <c r="AC102" s="77">
        <v>0</v>
      </c>
      <c r="AD102" s="181"/>
      <c r="AE102" s="260" t="s">
        <v>502</v>
      </c>
      <c r="AF102" s="42" t="s">
        <v>419</v>
      </c>
      <c r="AG102" s="42" t="s">
        <v>419</v>
      </c>
      <c r="AH102" s="42" t="s">
        <v>419</v>
      </c>
      <c r="AI102" s="42" t="s">
        <v>419</v>
      </c>
      <c r="AJ102" s="54"/>
      <c r="AK102" s="237"/>
      <c r="AL102" s="184" t="s">
        <v>509</v>
      </c>
      <c r="AM102" s="6" t="s">
        <v>504</v>
      </c>
      <c r="AN102" s="26">
        <v>71.94</v>
      </c>
      <c r="AO102" s="37">
        <v>71.94</v>
      </c>
      <c r="AP102" s="147"/>
      <c r="AQ102" s="148">
        <v>1</v>
      </c>
    </row>
    <row r="103" spans="1:44" ht="39.6">
      <c r="A103" s="99"/>
      <c r="B103" s="121" t="s">
        <v>507</v>
      </c>
      <c r="C103" s="82" t="s">
        <v>510</v>
      </c>
      <c r="D103" s="75">
        <v>1</v>
      </c>
      <c r="E103" s="76"/>
      <c r="F103" s="75">
        <v>2</v>
      </c>
      <c r="G103" s="76"/>
      <c r="H103" s="76"/>
      <c r="I103" s="76"/>
      <c r="J103" s="76"/>
      <c r="K103" s="75">
        <v>6</v>
      </c>
      <c r="L103" s="76"/>
      <c r="M103" s="76"/>
      <c r="N103" s="76"/>
      <c r="O103" s="76"/>
      <c r="P103" s="76"/>
      <c r="Q103" s="75">
        <v>5</v>
      </c>
      <c r="R103" s="76"/>
      <c r="S103" s="76"/>
      <c r="T103" s="76"/>
      <c r="U103" s="75">
        <v>1</v>
      </c>
      <c r="V103" s="76"/>
      <c r="W103" s="76"/>
      <c r="X103" s="76"/>
      <c r="Y103" s="76"/>
      <c r="Z103" s="122">
        <v>15</v>
      </c>
      <c r="AA103" s="179"/>
      <c r="AB103" s="5"/>
      <c r="AC103" s="77">
        <v>0</v>
      </c>
      <c r="AD103" s="181"/>
      <c r="AE103" s="260" t="s">
        <v>502</v>
      </c>
      <c r="AF103" s="42" t="s">
        <v>419</v>
      </c>
      <c r="AG103" s="42" t="s">
        <v>419</v>
      </c>
      <c r="AH103" s="42" t="s">
        <v>419</v>
      </c>
      <c r="AI103" s="42" t="s">
        <v>419</v>
      </c>
      <c r="AJ103" s="54"/>
      <c r="AK103" s="237"/>
      <c r="AL103" s="184" t="s">
        <v>509</v>
      </c>
      <c r="AM103" s="6" t="s">
        <v>504</v>
      </c>
      <c r="AN103" s="26">
        <v>71.94</v>
      </c>
      <c r="AO103" s="37">
        <v>71.94</v>
      </c>
      <c r="AP103" s="147"/>
      <c r="AQ103" s="148">
        <v>1</v>
      </c>
    </row>
    <row r="104" spans="1:44" ht="39.6">
      <c r="A104" s="99"/>
      <c r="B104" s="121" t="s">
        <v>511</v>
      </c>
      <c r="C104" s="74" t="s">
        <v>512</v>
      </c>
      <c r="D104" s="75">
        <v>1</v>
      </c>
      <c r="E104" s="76"/>
      <c r="F104" s="75">
        <v>2</v>
      </c>
      <c r="G104" s="76"/>
      <c r="H104" s="76"/>
      <c r="I104" s="75">
        <v>5</v>
      </c>
      <c r="J104" s="76"/>
      <c r="K104" s="76"/>
      <c r="L104" s="76"/>
      <c r="M104" s="76"/>
      <c r="N104" s="76"/>
      <c r="O104" s="76"/>
      <c r="P104" s="76"/>
      <c r="Q104" s="75">
        <v>5</v>
      </c>
      <c r="R104" s="76"/>
      <c r="S104" s="76"/>
      <c r="T104" s="75">
        <v>3</v>
      </c>
      <c r="U104" s="75">
        <v>1</v>
      </c>
      <c r="V104" s="75">
        <v>5</v>
      </c>
      <c r="W104" s="75">
        <v>6</v>
      </c>
      <c r="X104" s="76"/>
      <c r="Y104" s="76"/>
      <c r="Z104" s="122">
        <v>28</v>
      </c>
      <c r="AA104" s="179"/>
      <c r="AB104" s="5"/>
      <c r="AC104" s="77">
        <v>0</v>
      </c>
      <c r="AD104" s="181"/>
      <c r="AE104" s="260" t="s">
        <v>502</v>
      </c>
      <c r="AF104" s="42" t="s">
        <v>419</v>
      </c>
      <c r="AG104" s="42" t="s">
        <v>419</v>
      </c>
      <c r="AH104" s="42" t="s">
        <v>419</v>
      </c>
      <c r="AI104" s="42" t="s">
        <v>419</v>
      </c>
      <c r="AJ104" s="54"/>
      <c r="AK104" s="237"/>
      <c r="AL104" s="184" t="s">
        <v>513</v>
      </c>
      <c r="AM104" s="6" t="s">
        <v>504</v>
      </c>
      <c r="AN104" s="26">
        <v>49.65</v>
      </c>
      <c r="AO104" s="37">
        <v>49.65</v>
      </c>
      <c r="AP104" s="147"/>
      <c r="AQ104" s="148">
        <v>1</v>
      </c>
    </row>
    <row r="105" spans="1:44" ht="49.2">
      <c r="A105" s="99"/>
      <c r="B105" s="121" t="s">
        <v>514</v>
      </c>
      <c r="C105" s="82" t="s">
        <v>515</v>
      </c>
      <c r="D105" s="76"/>
      <c r="E105" s="76"/>
      <c r="F105" s="75">
        <v>2</v>
      </c>
      <c r="G105" s="75">
        <v>30</v>
      </c>
      <c r="H105" s="75">
        <v>3</v>
      </c>
      <c r="I105" s="75">
        <v>3</v>
      </c>
      <c r="J105" s="75">
        <v>3</v>
      </c>
      <c r="K105" s="75">
        <v>3</v>
      </c>
      <c r="L105" s="76"/>
      <c r="M105" s="76"/>
      <c r="N105" s="75">
        <v>1</v>
      </c>
      <c r="O105" s="76"/>
      <c r="P105" s="75">
        <v>3</v>
      </c>
      <c r="Q105" s="76"/>
      <c r="R105" s="75">
        <v>10</v>
      </c>
      <c r="S105" s="75">
        <v>30</v>
      </c>
      <c r="T105" s="75">
        <v>3</v>
      </c>
      <c r="U105" s="75">
        <v>2</v>
      </c>
      <c r="V105" s="75">
        <v>5</v>
      </c>
      <c r="W105" s="75">
        <v>6</v>
      </c>
      <c r="X105" s="76"/>
      <c r="Y105" s="76"/>
      <c r="Z105" s="122">
        <v>104</v>
      </c>
      <c r="AA105" s="179"/>
      <c r="AB105" s="5"/>
      <c r="AC105" s="77">
        <v>0</v>
      </c>
      <c r="AD105" s="181"/>
      <c r="AE105" s="260" t="s">
        <v>502</v>
      </c>
      <c r="AF105" s="42" t="s">
        <v>419</v>
      </c>
      <c r="AG105" s="42" t="s">
        <v>419</v>
      </c>
      <c r="AH105" s="42" t="s">
        <v>419</v>
      </c>
      <c r="AI105" s="42" t="s">
        <v>419</v>
      </c>
      <c r="AJ105" s="54"/>
      <c r="AK105" s="237"/>
      <c r="AL105" s="184" t="s">
        <v>516</v>
      </c>
      <c r="AM105" s="6">
        <v>6</v>
      </c>
      <c r="AN105" s="26">
        <v>28.56</v>
      </c>
      <c r="AO105" s="37">
        <v>4.76</v>
      </c>
      <c r="AP105" s="147"/>
      <c r="AQ105" s="148">
        <v>1</v>
      </c>
    </row>
    <row r="106" spans="1:44" ht="49.2">
      <c r="A106" s="99"/>
      <c r="B106" s="121" t="s">
        <v>517</v>
      </c>
      <c r="C106" s="82" t="s">
        <v>518</v>
      </c>
      <c r="D106" s="76"/>
      <c r="E106" s="76"/>
      <c r="F106" s="76"/>
      <c r="G106" s="76"/>
      <c r="H106" s="76"/>
      <c r="I106" s="76"/>
      <c r="J106" s="76"/>
      <c r="K106" s="75">
        <v>3</v>
      </c>
      <c r="L106" s="75">
        <v>6</v>
      </c>
      <c r="M106" s="76"/>
      <c r="N106" s="75">
        <v>2</v>
      </c>
      <c r="O106" s="76"/>
      <c r="P106" s="75">
        <v>2</v>
      </c>
      <c r="Q106" s="75">
        <v>6</v>
      </c>
      <c r="R106" s="76"/>
      <c r="S106" s="76"/>
      <c r="T106" s="76"/>
      <c r="U106" s="75">
        <v>4</v>
      </c>
      <c r="V106" s="75">
        <v>1</v>
      </c>
      <c r="W106" s="76"/>
      <c r="X106" s="76"/>
      <c r="Y106" s="76"/>
      <c r="Z106" s="122">
        <v>24</v>
      </c>
      <c r="AA106" s="179"/>
      <c r="AB106" s="5"/>
      <c r="AC106" s="77">
        <v>0</v>
      </c>
      <c r="AD106" s="181"/>
      <c r="AE106" s="260" t="s">
        <v>502</v>
      </c>
      <c r="AF106" s="42" t="s">
        <v>419</v>
      </c>
      <c r="AG106" s="42" t="s">
        <v>419</v>
      </c>
      <c r="AH106" s="42" t="s">
        <v>419</v>
      </c>
      <c r="AI106" s="42" t="s">
        <v>419</v>
      </c>
      <c r="AJ106" s="54"/>
      <c r="AK106" s="237"/>
      <c r="AL106" s="184" t="s">
        <v>519</v>
      </c>
      <c r="AM106" s="6">
        <v>3</v>
      </c>
      <c r="AN106" s="26">
        <v>78.36</v>
      </c>
      <c r="AO106" s="37">
        <v>26.12</v>
      </c>
      <c r="AP106" s="147"/>
      <c r="AQ106" s="148">
        <v>1</v>
      </c>
    </row>
    <row r="107" spans="1:44" ht="78">
      <c r="A107" s="99"/>
      <c r="B107" s="121" t="s">
        <v>520</v>
      </c>
      <c r="C107" s="82" t="s">
        <v>521</v>
      </c>
      <c r="D107" s="75">
        <v>1</v>
      </c>
      <c r="E107" s="76"/>
      <c r="F107" s="75">
        <v>4</v>
      </c>
      <c r="G107" s="75">
        <v>5</v>
      </c>
      <c r="H107" s="75">
        <v>1</v>
      </c>
      <c r="I107" s="76"/>
      <c r="J107" s="76"/>
      <c r="K107" s="75">
        <v>3</v>
      </c>
      <c r="L107" s="75">
        <v>4</v>
      </c>
      <c r="M107" s="75">
        <v>2</v>
      </c>
      <c r="N107" s="75">
        <v>2</v>
      </c>
      <c r="O107" s="76"/>
      <c r="P107" s="75">
        <v>1</v>
      </c>
      <c r="Q107" s="75">
        <v>5</v>
      </c>
      <c r="R107" s="76"/>
      <c r="S107" s="75">
        <v>5</v>
      </c>
      <c r="T107" s="75">
        <v>2</v>
      </c>
      <c r="U107" s="75">
        <v>1</v>
      </c>
      <c r="V107" s="76"/>
      <c r="W107" s="75">
        <v>3</v>
      </c>
      <c r="X107" s="76"/>
      <c r="Y107" s="76"/>
      <c r="Z107" s="122">
        <v>39</v>
      </c>
      <c r="AA107" s="179"/>
      <c r="AB107" s="5"/>
      <c r="AC107" s="77">
        <v>0</v>
      </c>
      <c r="AD107" s="181"/>
      <c r="AE107" s="260" t="s">
        <v>502</v>
      </c>
      <c r="AF107" s="42" t="s">
        <v>419</v>
      </c>
      <c r="AG107" s="42" t="s">
        <v>419</v>
      </c>
      <c r="AH107" s="42" t="s">
        <v>419</v>
      </c>
      <c r="AI107" s="42" t="s">
        <v>419</v>
      </c>
      <c r="AJ107" s="54"/>
      <c r="AK107" s="237"/>
      <c r="AL107" s="184" t="s">
        <v>522</v>
      </c>
      <c r="AM107" s="6">
        <v>4</v>
      </c>
      <c r="AN107" s="26">
        <v>52.4</v>
      </c>
      <c r="AO107" s="37">
        <v>13.1</v>
      </c>
      <c r="AP107" s="147"/>
      <c r="AQ107" s="148">
        <v>1</v>
      </c>
    </row>
    <row r="108" spans="1:44" ht="49.2">
      <c r="A108" s="99"/>
      <c r="B108" s="121" t="s">
        <v>523</v>
      </c>
      <c r="C108" s="82" t="s">
        <v>524</v>
      </c>
      <c r="D108" s="76"/>
      <c r="E108" s="76"/>
      <c r="F108" s="76"/>
      <c r="G108" s="75">
        <v>5</v>
      </c>
      <c r="H108" s="76"/>
      <c r="I108" s="76"/>
      <c r="J108" s="76"/>
      <c r="K108" s="75">
        <v>1</v>
      </c>
      <c r="L108" s="75">
        <v>2</v>
      </c>
      <c r="M108" s="76"/>
      <c r="N108" s="76"/>
      <c r="O108" s="76"/>
      <c r="P108" s="76"/>
      <c r="Q108" s="76"/>
      <c r="R108" s="76"/>
      <c r="S108" s="75">
        <v>5</v>
      </c>
      <c r="T108" s="76"/>
      <c r="U108" s="75">
        <v>1</v>
      </c>
      <c r="V108" s="75">
        <v>2</v>
      </c>
      <c r="W108" s="76"/>
      <c r="X108" s="76"/>
      <c r="Y108" s="76"/>
      <c r="Z108" s="122">
        <v>16</v>
      </c>
      <c r="AA108" s="179"/>
      <c r="AB108" s="5"/>
      <c r="AC108" s="77">
        <v>0</v>
      </c>
      <c r="AD108" s="181"/>
      <c r="AE108" s="260" t="s">
        <v>502</v>
      </c>
      <c r="AF108" s="42" t="s">
        <v>419</v>
      </c>
      <c r="AG108" s="42" t="s">
        <v>419</v>
      </c>
      <c r="AH108" s="42" t="s">
        <v>419</v>
      </c>
      <c r="AI108" s="42" t="s">
        <v>419</v>
      </c>
      <c r="AJ108" s="54"/>
      <c r="AK108" s="237"/>
      <c r="AL108" s="184" t="s">
        <v>525</v>
      </c>
      <c r="AM108" s="6" t="s">
        <v>526</v>
      </c>
      <c r="AN108" s="26">
        <v>63.05</v>
      </c>
      <c r="AO108" s="37">
        <v>63.05</v>
      </c>
      <c r="AP108" s="147"/>
      <c r="AQ108" s="148">
        <v>1</v>
      </c>
    </row>
    <row r="109" spans="1:44" ht="39.6">
      <c r="A109" s="99"/>
      <c r="B109" s="121" t="s">
        <v>527</v>
      </c>
      <c r="C109" s="82" t="s">
        <v>528</v>
      </c>
      <c r="D109" s="76"/>
      <c r="E109" s="75">
        <v>3</v>
      </c>
      <c r="F109" s="75">
        <v>4</v>
      </c>
      <c r="G109" s="75">
        <v>10</v>
      </c>
      <c r="H109" s="75">
        <v>2</v>
      </c>
      <c r="I109" s="75">
        <v>5</v>
      </c>
      <c r="J109" s="76"/>
      <c r="K109" s="75">
        <v>3</v>
      </c>
      <c r="L109" s="75">
        <v>4</v>
      </c>
      <c r="M109" s="75">
        <v>4</v>
      </c>
      <c r="N109" s="76"/>
      <c r="O109" s="76"/>
      <c r="P109" s="75">
        <v>4</v>
      </c>
      <c r="Q109" s="76"/>
      <c r="R109" s="76"/>
      <c r="S109" s="75">
        <v>10</v>
      </c>
      <c r="T109" s="75">
        <v>2</v>
      </c>
      <c r="U109" s="75">
        <v>3</v>
      </c>
      <c r="V109" s="75">
        <v>5</v>
      </c>
      <c r="W109" s="75">
        <v>15</v>
      </c>
      <c r="X109" s="76"/>
      <c r="Y109" s="76"/>
      <c r="Z109" s="122">
        <v>74</v>
      </c>
      <c r="AA109" s="179"/>
      <c r="AB109" s="5"/>
      <c r="AC109" s="77">
        <v>0</v>
      </c>
      <c r="AD109" s="181"/>
      <c r="AE109" s="260" t="s">
        <v>502</v>
      </c>
      <c r="AF109" s="42" t="s">
        <v>419</v>
      </c>
      <c r="AG109" s="42" t="s">
        <v>419</v>
      </c>
      <c r="AH109" s="42" t="s">
        <v>419</v>
      </c>
      <c r="AI109" s="42" t="s">
        <v>419</v>
      </c>
      <c r="AJ109" s="54"/>
      <c r="AK109" s="237"/>
      <c r="AL109" s="184" t="s">
        <v>529</v>
      </c>
      <c r="AM109" s="6">
        <v>4</v>
      </c>
      <c r="AN109" s="26">
        <v>87.9</v>
      </c>
      <c r="AO109" s="37">
        <v>21.975000000000001</v>
      </c>
      <c r="AP109" s="147"/>
      <c r="AQ109" s="148">
        <v>1</v>
      </c>
    </row>
    <row r="110" spans="1:44" ht="39.6">
      <c r="A110" s="99"/>
      <c r="B110" s="121" t="s">
        <v>530</v>
      </c>
      <c r="C110" s="82" t="s">
        <v>531</v>
      </c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5">
        <v>1</v>
      </c>
      <c r="P110" s="75">
        <v>1</v>
      </c>
      <c r="Q110" s="76"/>
      <c r="R110" s="76"/>
      <c r="S110" s="76"/>
      <c r="T110" s="76"/>
      <c r="U110" s="75">
        <v>1</v>
      </c>
      <c r="V110" s="75">
        <v>2</v>
      </c>
      <c r="W110" s="76"/>
      <c r="X110" s="76"/>
      <c r="Y110" s="76"/>
      <c r="Z110" s="122">
        <v>5</v>
      </c>
      <c r="AA110" s="179"/>
      <c r="AB110" s="5"/>
      <c r="AC110" s="77">
        <v>0</v>
      </c>
      <c r="AD110" s="181"/>
      <c r="AE110" s="260" t="s">
        <v>502</v>
      </c>
      <c r="AF110" s="42" t="s">
        <v>419</v>
      </c>
      <c r="AG110" s="42" t="s">
        <v>419</v>
      </c>
      <c r="AH110" s="42" t="s">
        <v>419</v>
      </c>
      <c r="AI110" s="42" t="s">
        <v>419</v>
      </c>
      <c r="AJ110" s="54"/>
      <c r="AK110" s="237"/>
      <c r="AL110" s="184" t="s">
        <v>532</v>
      </c>
      <c r="AM110" s="6" t="s">
        <v>533</v>
      </c>
      <c r="AN110" s="26">
        <v>73.599999999999994</v>
      </c>
      <c r="AO110" s="37">
        <v>6.133</v>
      </c>
      <c r="AP110" s="147"/>
      <c r="AQ110" s="148">
        <v>1</v>
      </c>
    </row>
    <row r="111" spans="1:44" ht="39.6">
      <c r="A111" s="99"/>
      <c r="B111" s="121" t="s">
        <v>534</v>
      </c>
      <c r="C111" s="82" t="s">
        <v>535</v>
      </c>
      <c r="D111" s="76"/>
      <c r="E111" s="76"/>
      <c r="F111" s="76"/>
      <c r="G111" s="75">
        <v>5</v>
      </c>
      <c r="H111" s="75">
        <v>1</v>
      </c>
      <c r="I111" s="76"/>
      <c r="J111" s="75">
        <v>4</v>
      </c>
      <c r="K111" s="75">
        <v>2</v>
      </c>
      <c r="L111" s="76"/>
      <c r="M111" s="76"/>
      <c r="N111" s="76"/>
      <c r="O111" s="75">
        <v>1</v>
      </c>
      <c r="P111" s="75">
        <v>1</v>
      </c>
      <c r="Q111" s="76"/>
      <c r="R111" s="76"/>
      <c r="S111" s="75">
        <v>5</v>
      </c>
      <c r="T111" s="76"/>
      <c r="U111" s="75">
        <v>1</v>
      </c>
      <c r="V111" s="75">
        <v>2</v>
      </c>
      <c r="W111" s="75">
        <v>2</v>
      </c>
      <c r="X111" s="76"/>
      <c r="Y111" s="76"/>
      <c r="Z111" s="122">
        <v>24</v>
      </c>
      <c r="AA111" s="179"/>
      <c r="AB111" s="5"/>
      <c r="AC111" s="77">
        <v>0</v>
      </c>
      <c r="AD111" s="181"/>
      <c r="AE111" s="260" t="s">
        <v>502</v>
      </c>
      <c r="AF111" s="42" t="s">
        <v>419</v>
      </c>
      <c r="AG111" s="42" t="s">
        <v>419</v>
      </c>
      <c r="AH111" s="42" t="s">
        <v>419</v>
      </c>
      <c r="AI111" s="42" t="s">
        <v>419</v>
      </c>
      <c r="AJ111" s="54"/>
      <c r="AK111" s="237"/>
      <c r="AL111" s="184" t="s">
        <v>536</v>
      </c>
      <c r="AM111" s="6" t="s">
        <v>537</v>
      </c>
      <c r="AN111" s="26">
        <v>54.3</v>
      </c>
      <c r="AO111" s="37">
        <v>9.0500000000000007</v>
      </c>
      <c r="AP111" s="147"/>
      <c r="AQ111" s="148">
        <v>1</v>
      </c>
    </row>
    <row r="112" spans="1:44" ht="49.2">
      <c r="A112" s="99"/>
      <c r="B112" s="121" t="s">
        <v>538</v>
      </c>
      <c r="C112" s="82" t="s">
        <v>539</v>
      </c>
      <c r="D112" s="76"/>
      <c r="E112" s="75">
        <v>1</v>
      </c>
      <c r="F112" s="75">
        <v>10</v>
      </c>
      <c r="G112" s="76"/>
      <c r="H112" s="75">
        <v>2</v>
      </c>
      <c r="I112" s="76"/>
      <c r="J112" s="76"/>
      <c r="K112" s="76"/>
      <c r="L112" s="76"/>
      <c r="M112" s="76"/>
      <c r="N112" s="76"/>
      <c r="O112" s="75">
        <v>8</v>
      </c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122">
        <v>21</v>
      </c>
      <c r="AA112" s="179"/>
      <c r="AB112" s="5"/>
      <c r="AC112" s="77">
        <v>0</v>
      </c>
      <c r="AD112" s="181"/>
      <c r="AE112" s="260" t="s">
        <v>502</v>
      </c>
      <c r="AF112" s="42" t="s">
        <v>419</v>
      </c>
      <c r="AG112" s="42" t="s">
        <v>419</v>
      </c>
      <c r="AH112" s="42" t="s">
        <v>419</v>
      </c>
      <c r="AI112" s="42" t="s">
        <v>419</v>
      </c>
      <c r="AJ112" s="54"/>
      <c r="AK112" s="237"/>
      <c r="AL112" s="184" t="s">
        <v>540</v>
      </c>
      <c r="AM112" s="6" t="s">
        <v>541</v>
      </c>
      <c r="AN112" s="26">
        <v>8.6999999999999993</v>
      </c>
      <c r="AO112" s="37">
        <v>5.8000000000000003E-2</v>
      </c>
      <c r="AP112" s="147"/>
      <c r="AQ112" s="148">
        <v>1</v>
      </c>
    </row>
    <row r="113" spans="1:44" ht="40.200000000000003" thickBot="1">
      <c r="A113" s="99"/>
      <c r="B113" s="129" t="s">
        <v>542</v>
      </c>
      <c r="C113" s="130" t="s">
        <v>543</v>
      </c>
      <c r="D113" s="131"/>
      <c r="E113" s="132">
        <v>3</v>
      </c>
      <c r="F113" s="132">
        <v>10</v>
      </c>
      <c r="G113" s="132">
        <v>250</v>
      </c>
      <c r="H113" s="131"/>
      <c r="I113" s="131"/>
      <c r="J113" s="131"/>
      <c r="K113" s="131"/>
      <c r="L113" s="131"/>
      <c r="M113" s="131"/>
      <c r="N113" s="132">
        <v>6</v>
      </c>
      <c r="O113" s="131"/>
      <c r="P113" s="131"/>
      <c r="Q113" s="131"/>
      <c r="R113" s="131"/>
      <c r="S113" s="132">
        <v>250</v>
      </c>
      <c r="T113" s="131"/>
      <c r="U113" s="131"/>
      <c r="V113" s="131"/>
      <c r="W113" s="131"/>
      <c r="X113" s="131"/>
      <c r="Y113" s="131"/>
      <c r="Z113" s="133">
        <v>519</v>
      </c>
      <c r="AA113" s="182"/>
      <c r="AB113" s="158"/>
      <c r="AC113" s="159">
        <v>0</v>
      </c>
      <c r="AD113" s="183"/>
      <c r="AE113" s="261" t="s">
        <v>502</v>
      </c>
      <c r="AF113" s="160" t="s">
        <v>419</v>
      </c>
      <c r="AG113" s="160" t="s">
        <v>419</v>
      </c>
      <c r="AH113" s="160" t="s">
        <v>419</v>
      </c>
      <c r="AI113" s="160" t="s">
        <v>419</v>
      </c>
      <c r="AJ113" s="161"/>
      <c r="AK113" s="238"/>
      <c r="AL113" s="184" t="s">
        <v>544</v>
      </c>
      <c r="AM113" s="6" t="s">
        <v>526</v>
      </c>
      <c r="AN113" s="26">
        <v>7.1</v>
      </c>
      <c r="AO113" s="37">
        <v>7.1</v>
      </c>
      <c r="AP113" s="151"/>
      <c r="AQ113" s="152">
        <v>1</v>
      </c>
    </row>
    <row r="114" spans="1:44" ht="15.75" customHeight="1" thickBot="1">
      <c r="A114" s="97"/>
      <c r="B114" s="286"/>
      <c r="C114" s="287"/>
      <c r="D114" s="287"/>
      <c r="E114" s="287"/>
      <c r="F114" s="287"/>
      <c r="G114" s="287"/>
      <c r="H114" s="287"/>
      <c r="I114" s="287"/>
      <c r="J114" s="287"/>
      <c r="K114" s="287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  <c r="V114" s="287"/>
      <c r="W114" s="287"/>
      <c r="X114" s="287"/>
      <c r="Y114" s="287"/>
      <c r="Z114" s="287"/>
      <c r="AA114" s="287"/>
      <c r="AB114" s="287"/>
      <c r="AC114" s="287"/>
      <c r="AD114" s="287"/>
      <c r="AE114" s="287"/>
      <c r="AF114" s="287"/>
      <c r="AG114" s="287"/>
      <c r="AH114" s="287"/>
      <c r="AI114" s="287"/>
      <c r="AJ114" s="287"/>
      <c r="AK114" s="287"/>
      <c r="AL114" s="298"/>
      <c r="AM114" s="298"/>
      <c r="AN114" s="298"/>
      <c r="AO114" s="298"/>
      <c r="AP114" s="111">
        <v>0</v>
      </c>
      <c r="AQ114" s="73">
        <f>SUM(AQ99:AQ113)</f>
        <v>14</v>
      </c>
      <c r="AR114" s="72" t="s">
        <v>891</v>
      </c>
    </row>
    <row r="115" spans="1:44" ht="15.75" customHeight="1" thickBot="1">
      <c r="A115" s="98"/>
      <c r="B115" s="288" t="s">
        <v>545</v>
      </c>
      <c r="C115" s="299"/>
      <c r="D115" s="289"/>
      <c r="E115" s="289"/>
      <c r="F115" s="289"/>
      <c r="G115" s="289"/>
      <c r="H115" s="289"/>
      <c r="I115" s="289"/>
      <c r="J115" s="289"/>
      <c r="K115" s="289"/>
      <c r="L115" s="289"/>
      <c r="M115" s="289"/>
      <c r="N115" s="289"/>
      <c r="O115" s="289"/>
      <c r="P115" s="289"/>
      <c r="Q115" s="289"/>
      <c r="R115" s="289"/>
      <c r="S115" s="289"/>
      <c r="T115" s="289"/>
      <c r="U115" s="289"/>
      <c r="V115" s="289"/>
      <c r="W115" s="289"/>
      <c r="X115" s="289"/>
      <c r="Y115" s="289"/>
      <c r="Z115" s="289"/>
      <c r="AA115" s="289"/>
      <c r="AB115" s="289"/>
      <c r="AC115" s="289"/>
      <c r="AD115" s="289"/>
      <c r="AE115" s="289"/>
      <c r="AF115" s="289"/>
      <c r="AG115" s="289"/>
      <c r="AH115" s="289"/>
      <c r="AI115" s="289"/>
      <c r="AJ115" s="289"/>
      <c r="AK115" s="289"/>
      <c r="AL115" s="289"/>
      <c r="AM115" s="289"/>
      <c r="AN115" s="289"/>
      <c r="AO115" s="289"/>
      <c r="AP115" s="290"/>
      <c r="AQ115" s="291"/>
    </row>
    <row r="116" spans="1:44" ht="39.6">
      <c r="A116" s="99"/>
      <c r="B116" s="134" t="s">
        <v>546</v>
      </c>
      <c r="C116" s="135" t="s">
        <v>547</v>
      </c>
      <c r="D116" s="136"/>
      <c r="E116" s="136"/>
      <c r="F116" s="136"/>
      <c r="G116" s="136"/>
      <c r="H116" s="136"/>
      <c r="I116" s="136"/>
      <c r="J116" s="136"/>
      <c r="K116" s="136"/>
      <c r="L116" s="137">
        <v>1</v>
      </c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8">
        <v>1</v>
      </c>
      <c r="AA116" s="197"/>
      <c r="AB116" s="198"/>
      <c r="AC116" s="199">
        <v>0</v>
      </c>
      <c r="AD116" s="200"/>
      <c r="AE116" s="262">
        <v>824562</v>
      </c>
      <c r="AF116" s="191" t="s">
        <v>548</v>
      </c>
      <c r="AG116" s="191" t="s">
        <v>549</v>
      </c>
      <c r="AH116" s="191" t="s">
        <v>550</v>
      </c>
      <c r="AI116" s="241" t="s">
        <v>551</v>
      </c>
      <c r="AJ116" s="242">
        <v>114.9247311827957</v>
      </c>
      <c r="AK116" s="243">
        <f>AJ116/150</f>
        <v>0.76616487455197135</v>
      </c>
      <c r="AL116" s="197"/>
      <c r="AM116" s="198"/>
      <c r="AN116" s="239"/>
      <c r="AO116" s="240"/>
      <c r="AP116" s="149">
        <v>1</v>
      </c>
      <c r="AQ116" s="150"/>
    </row>
    <row r="117" spans="1:44" ht="39.6">
      <c r="A117" s="99"/>
      <c r="B117" s="121" t="s">
        <v>552</v>
      </c>
      <c r="C117" s="82" t="s">
        <v>553</v>
      </c>
      <c r="D117" s="76"/>
      <c r="E117" s="76"/>
      <c r="F117" s="76"/>
      <c r="G117" s="76"/>
      <c r="H117" s="76"/>
      <c r="I117" s="76"/>
      <c r="J117" s="76"/>
      <c r="K117" s="76"/>
      <c r="L117" s="75">
        <v>1</v>
      </c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122">
        <v>1</v>
      </c>
      <c r="AA117" s="179"/>
      <c r="AB117" s="5"/>
      <c r="AC117" s="77">
        <v>0</v>
      </c>
      <c r="AD117" s="181"/>
      <c r="AE117" s="260">
        <v>824589</v>
      </c>
      <c r="AF117" s="42" t="s">
        <v>548</v>
      </c>
      <c r="AG117" s="42" t="s">
        <v>554</v>
      </c>
      <c r="AH117" s="42" t="s">
        <v>555</v>
      </c>
      <c r="AI117" s="44" t="s">
        <v>49</v>
      </c>
      <c r="AJ117" s="45">
        <v>100.15053763440861</v>
      </c>
      <c r="AK117" s="186">
        <f>AJ117/100</f>
        <v>1.001505376344086</v>
      </c>
      <c r="AL117" s="179"/>
      <c r="AM117" s="5"/>
      <c r="AN117" s="27"/>
      <c r="AO117" s="231"/>
      <c r="AP117" s="147">
        <v>1</v>
      </c>
      <c r="AQ117" s="148"/>
    </row>
    <row r="118" spans="1:44" ht="39.6">
      <c r="A118" s="99"/>
      <c r="B118" s="121" t="s">
        <v>556</v>
      </c>
      <c r="C118" s="74" t="s">
        <v>557</v>
      </c>
      <c r="D118" s="75">
        <v>1</v>
      </c>
      <c r="E118" s="76"/>
      <c r="F118" s="75">
        <v>1</v>
      </c>
      <c r="G118" s="76"/>
      <c r="H118" s="76"/>
      <c r="I118" s="76"/>
      <c r="J118" s="76"/>
      <c r="K118" s="76"/>
      <c r="L118" s="75">
        <v>2</v>
      </c>
      <c r="M118" s="76"/>
      <c r="N118" s="76"/>
      <c r="O118" s="76"/>
      <c r="P118" s="76"/>
      <c r="Q118" s="76"/>
      <c r="R118" s="76"/>
      <c r="S118" s="76"/>
      <c r="T118" s="75">
        <v>1</v>
      </c>
      <c r="U118" s="76"/>
      <c r="V118" s="76"/>
      <c r="W118" s="76"/>
      <c r="X118" s="76"/>
      <c r="Y118" s="76"/>
      <c r="Z118" s="122">
        <v>5</v>
      </c>
      <c r="AA118" s="179"/>
      <c r="AB118" s="5"/>
      <c r="AC118" s="77">
        <v>0</v>
      </c>
      <c r="AD118" s="181"/>
      <c r="AE118" s="260">
        <v>84592</v>
      </c>
      <c r="AF118" s="42" t="s">
        <v>558</v>
      </c>
      <c r="AG118" s="42" t="s">
        <v>559</v>
      </c>
      <c r="AH118" s="42">
        <v>53000701</v>
      </c>
      <c r="AI118" s="44" t="s">
        <v>560</v>
      </c>
      <c r="AJ118" s="45">
        <v>5.1935483870967749</v>
      </c>
      <c r="AK118" s="186">
        <f>AJ118/1</f>
        <v>5.1935483870967749</v>
      </c>
      <c r="AL118" s="179"/>
      <c r="AM118" s="5"/>
      <c r="AN118" s="27"/>
      <c r="AO118" s="231"/>
      <c r="AP118" s="147">
        <v>1</v>
      </c>
      <c r="AQ118" s="148"/>
    </row>
    <row r="119" spans="1:44" ht="39.6">
      <c r="A119" s="99"/>
      <c r="B119" s="121" t="s">
        <v>561</v>
      </c>
      <c r="C119" s="74" t="s">
        <v>562</v>
      </c>
      <c r="D119" s="76"/>
      <c r="E119" s="76"/>
      <c r="F119" s="75">
        <v>1</v>
      </c>
      <c r="G119" s="76"/>
      <c r="H119" s="76"/>
      <c r="I119" s="76"/>
      <c r="J119" s="76"/>
      <c r="K119" s="76"/>
      <c r="L119" s="75">
        <v>3</v>
      </c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5">
        <v>5</v>
      </c>
      <c r="Y119" s="76"/>
      <c r="Z119" s="122">
        <v>9</v>
      </c>
      <c r="AA119" s="179"/>
      <c r="AB119" s="5"/>
      <c r="AC119" s="77">
        <v>0</v>
      </c>
      <c r="AD119" s="181"/>
      <c r="AE119" s="260">
        <v>19729</v>
      </c>
      <c r="AF119" s="42" t="s">
        <v>563</v>
      </c>
      <c r="AG119" s="42" t="s">
        <v>564</v>
      </c>
      <c r="AH119" s="42" t="s">
        <v>565</v>
      </c>
      <c r="AI119" s="44" t="s">
        <v>566</v>
      </c>
      <c r="AJ119" s="45">
        <v>169.16129032258064</v>
      </c>
      <c r="AK119" s="186">
        <f>AJ119/300</f>
        <v>0.56387096774193546</v>
      </c>
      <c r="AL119" s="179"/>
      <c r="AM119" s="5"/>
      <c r="AN119" s="27"/>
      <c r="AO119" s="231"/>
      <c r="AP119" s="147">
        <v>1</v>
      </c>
      <c r="AQ119" s="148"/>
    </row>
    <row r="120" spans="1:44" ht="30.6" thickBot="1">
      <c r="A120" s="99"/>
      <c r="B120" s="129" t="s">
        <v>567</v>
      </c>
      <c r="C120" s="130" t="s">
        <v>568</v>
      </c>
      <c r="D120" s="132">
        <v>3</v>
      </c>
      <c r="E120" s="131"/>
      <c r="F120" s="132">
        <v>1</v>
      </c>
      <c r="G120" s="132">
        <v>5</v>
      </c>
      <c r="H120" s="131"/>
      <c r="I120" s="131"/>
      <c r="J120" s="132">
        <v>2</v>
      </c>
      <c r="K120" s="131"/>
      <c r="L120" s="132">
        <v>5</v>
      </c>
      <c r="M120" s="131"/>
      <c r="N120" s="131"/>
      <c r="O120" s="131"/>
      <c r="P120" s="131"/>
      <c r="Q120" s="131"/>
      <c r="R120" s="131"/>
      <c r="S120" s="132">
        <v>5</v>
      </c>
      <c r="T120" s="131"/>
      <c r="U120" s="132">
        <v>1</v>
      </c>
      <c r="V120" s="131"/>
      <c r="W120" s="131"/>
      <c r="X120" s="131"/>
      <c r="Y120" s="131"/>
      <c r="Z120" s="133">
        <v>22</v>
      </c>
      <c r="AA120" s="182"/>
      <c r="AB120" s="158"/>
      <c r="AC120" s="159">
        <v>0</v>
      </c>
      <c r="AD120" s="183"/>
      <c r="AE120" s="261">
        <v>89311</v>
      </c>
      <c r="AF120" s="160" t="s">
        <v>569</v>
      </c>
      <c r="AG120" s="160" t="s">
        <v>570</v>
      </c>
      <c r="AH120" s="160" t="s">
        <v>570</v>
      </c>
      <c r="AI120" s="194" t="s">
        <v>571</v>
      </c>
      <c r="AJ120" s="195">
        <v>142.58064516129033</v>
      </c>
      <c r="AK120" s="196">
        <f>AJ120/2000</f>
        <v>7.1290322580645174E-2</v>
      </c>
      <c r="AL120" s="182"/>
      <c r="AM120" s="158"/>
      <c r="AN120" s="162"/>
      <c r="AO120" s="223"/>
      <c r="AP120" s="154">
        <v>1</v>
      </c>
      <c r="AQ120" s="155"/>
    </row>
    <row r="121" spans="1:44" ht="15.75" customHeight="1" thickBot="1">
      <c r="A121" s="97"/>
      <c r="B121" s="271"/>
      <c r="C121" s="272"/>
      <c r="D121" s="272"/>
      <c r="E121" s="272"/>
      <c r="F121" s="272"/>
      <c r="G121" s="272"/>
      <c r="H121" s="272"/>
      <c r="I121" s="272"/>
      <c r="J121" s="272"/>
      <c r="K121" s="272"/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  <c r="AM121" s="272"/>
      <c r="AN121" s="272"/>
      <c r="AO121" s="272"/>
      <c r="AP121" s="71">
        <f>SUM(AP116:AP120)</f>
        <v>5</v>
      </c>
      <c r="AQ121" s="157">
        <v>0</v>
      </c>
      <c r="AR121" s="72" t="s">
        <v>170</v>
      </c>
    </row>
    <row r="122" spans="1:44" ht="15.75" customHeight="1" thickBot="1">
      <c r="A122" s="97"/>
      <c r="B122" s="282" t="s">
        <v>572</v>
      </c>
      <c r="C122" s="283"/>
      <c r="D122" s="283"/>
      <c r="E122" s="283"/>
      <c r="F122" s="283"/>
      <c r="G122" s="283"/>
      <c r="H122" s="283"/>
      <c r="I122" s="283"/>
      <c r="J122" s="283"/>
      <c r="K122" s="283"/>
      <c r="L122" s="283"/>
      <c r="M122" s="283"/>
      <c r="N122" s="283"/>
      <c r="O122" s="283"/>
      <c r="P122" s="283"/>
      <c r="Q122" s="283"/>
      <c r="R122" s="283"/>
      <c r="S122" s="283"/>
      <c r="T122" s="283"/>
      <c r="U122" s="283"/>
      <c r="V122" s="283"/>
      <c r="W122" s="283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83"/>
      <c r="AK122" s="283"/>
      <c r="AL122" s="283"/>
      <c r="AM122" s="283"/>
      <c r="AN122" s="283"/>
      <c r="AO122" s="283"/>
      <c r="AP122" s="284"/>
      <c r="AQ122" s="285"/>
    </row>
    <row r="123" spans="1:44" ht="49.2">
      <c r="A123" s="99"/>
      <c r="B123" s="166" t="s">
        <v>573</v>
      </c>
      <c r="C123" s="167" t="s">
        <v>574</v>
      </c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69">
        <v>2</v>
      </c>
      <c r="Q123" s="168"/>
      <c r="R123" s="169">
        <v>2</v>
      </c>
      <c r="S123" s="168"/>
      <c r="T123" s="168"/>
      <c r="U123" s="168"/>
      <c r="V123" s="168"/>
      <c r="W123" s="169">
        <v>1</v>
      </c>
      <c r="X123" s="168"/>
      <c r="Y123" s="168"/>
      <c r="Z123" s="170">
        <v>5</v>
      </c>
      <c r="AA123" s="197"/>
      <c r="AB123" s="198"/>
      <c r="AC123" s="199">
        <v>0</v>
      </c>
      <c r="AD123" s="200"/>
      <c r="AE123" s="262" t="s">
        <v>502</v>
      </c>
      <c r="AF123" s="191" t="s">
        <v>419</v>
      </c>
      <c r="AG123" s="191" t="s">
        <v>419</v>
      </c>
      <c r="AH123" s="191" t="s">
        <v>419</v>
      </c>
      <c r="AI123" s="191" t="s">
        <v>419</v>
      </c>
      <c r="AJ123" s="235"/>
      <c r="AK123" s="236"/>
      <c r="AL123" s="244" t="s">
        <v>575</v>
      </c>
      <c r="AM123" s="245">
        <v>1</v>
      </c>
      <c r="AN123" s="246">
        <v>6.2</v>
      </c>
      <c r="AO123" s="247">
        <v>6.2</v>
      </c>
      <c r="AP123" s="171"/>
      <c r="AQ123" s="172">
        <v>1</v>
      </c>
    </row>
    <row r="124" spans="1:44" ht="39.6">
      <c r="A124" s="99"/>
      <c r="B124" s="121" t="s">
        <v>573</v>
      </c>
      <c r="C124" s="82" t="s">
        <v>576</v>
      </c>
      <c r="D124" s="76"/>
      <c r="E124" s="76"/>
      <c r="F124" s="76"/>
      <c r="G124" s="75">
        <v>5</v>
      </c>
      <c r="H124" s="76"/>
      <c r="I124" s="76"/>
      <c r="J124" s="76"/>
      <c r="K124" s="76"/>
      <c r="L124" s="76"/>
      <c r="M124" s="76"/>
      <c r="N124" s="76"/>
      <c r="O124" s="76"/>
      <c r="P124" s="75">
        <v>1</v>
      </c>
      <c r="Q124" s="76"/>
      <c r="R124" s="76"/>
      <c r="S124" s="75">
        <v>5</v>
      </c>
      <c r="T124" s="76"/>
      <c r="U124" s="76"/>
      <c r="V124" s="76"/>
      <c r="W124" s="76"/>
      <c r="X124" s="76"/>
      <c r="Y124" s="76"/>
      <c r="Z124" s="122">
        <v>11</v>
      </c>
      <c r="AA124" s="179"/>
      <c r="AB124" s="5"/>
      <c r="AC124" s="77">
        <v>0</v>
      </c>
      <c r="AD124" s="181"/>
      <c r="AE124" s="260" t="s">
        <v>502</v>
      </c>
      <c r="AF124" s="42" t="s">
        <v>419</v>
      </c>
      <c r="AG124" s="42" t="s">
        <v>419</v>
      </c>
      <c r="AH124" s="42" t="s">
        <v>419</v>
      </c>
      <c r="AI124" s="42" t="s">
        <v>419</v>
      </c>
      <c r="AJ124" s="54"/>
      <c r="AK124" s="237"/>
      <c r="AL124" s="204" t="s">
        <v>577</v>
      </c>
      <c r="AM124" s="6">
        <v>1</v>
      </c>
      <c r="AN124" s="26">
        <v>11.16</v>
      </c>
      <c r="AO124" s="215">
        <v>11.16</v>
      </c>
      <c r="AP124" s="147"/>
      <c r="AQ124" s="148">
        <v>1</v>
      </c>
    </row>
    <row r="125" spans="1:44" ht="39.6">
      <c r="A125" s="99"/>
      <c r="B125" s="121" t="s">
        <v>578</v>
      </c>
      <c r="C125" s="82" t="s">
        <v>579</v>
      </c>
      <c r="D125" s="76"/>
      <c r="E125" s="76"/>
      <c r="F125" s="76"/>
      <c r="G125" s="75">
        <v>2</v>
      </c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5">
        <v>2</v>
      </c>
      <c r="T125" s="76"/>
      <c r="U125" s="76"/>
      <c r="V125" s="76"/>
      <c r="W125" s="76"/>
      <c r="X125" s="76"/>
      <c r="Y125" s="76"/>
      <c r="Z125" s="122">
        <v>4</v>
      </c>
      <c r="AA125" s="179"/>
      <c r="AB125" s="5"/>
      <c r="AC125" s="77">
        <v>0</v>
      </c>
      <c r="AD125" s="181"/>
      <c r="AE125" s="260" t="s">
        <v>502</v>
      </c>
      <c r="AF125" s="42" t="s">
        <v>419</v>
      </c>
      <c r="AG125" s="42" t="s">
        <v>419</v>
      </c>
      <c r="AH125" s="42" t="s">
        <v>419</v>
      </c>
      <c r="AI125" s="42" t="s">
        <v>419</v>
      </c>
      <c r="AJ125" s="54"/>
      <c r="AK125" s="237"/>
      <c r="AL125" s="204" t="s">
        <v>580</v>
      </c>
      <c r="AM125" s="6">
        <v>1</v>
      </c>
      <c r="AN125" s="26">
        <v>3.48</v>
      </c>
      <c r="AO125" s="215">
        <v>3.48</v>
      </c>
      <c r="AP125" s="147"/>
      <c r="AQ125" s="148">
        <v>1</v>
      </c>
    </row>
    <row r="126" spans="1:44" ht="39.6">
      <c r="A126" s="99"/>
      <c r="B126" s="121" t="s">
        <v>581</v>
      </c>
      <c r="C126" s="82" t="s">
        <v>582</v>
      </c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122">
        <v>0</v>
      </c>
      <c r="AA126" s="179"/>
      <c r="AB126" s="5"/>
      <c r="AC126" s="77">
        <v>0</v>
      </c>
      <c r="AD126" s="181"/>
      <c r="AE126" s="260" t="s">
        <v>502</v>
      </c>
      <c r="AF126" s="42" t="s">
        <v>419</v>
      </c>
      <c r="AG126" s="42" t="s">
        <v>419</v>
      </c>
      <c r="AH126" s="42" t="s">
        <v>419</v>
      </c>
      <c r="AI126" s="42" t="s">
        <v>419</v>
      </c>
      <c r="AJ126" s="54"/>
      <c r="AK126" s="237"/>
      <c r="AL126" s="233" t="s">
        <v>886</v>
      </c>
      <c r="AM126" s="5"/>
      <c r="AN126" s="27"/>
      <c r="AO126" s="231"/>
      <c r="AP126" s="147"/>
      <c r="AQ126" s="148"/>
    </row>
    <row r="127" spans="1:44" ht="39.6">
      <c r="A127" s="99"/>
      <c r="B127" s="121" t="s">
        <v>583</v>
      </c>
      <c r="C127" s="82" t="s">
        <v>584</v>
      </c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122">
        <v>0</v>
      </c>
      <c r="AA127" s="179"/>
      <c r="AB127" s="5"/>
      <c r="AC127" s="77">
        <v>0</v>
      </c>
      <c r="AD127" s="181"/>
      <c r="AE127" s="260" t="s">
        <v>502</v>
      </c>
      <c r="AF127" s="42" t="s">
        <v>419</v>
      </c>
      <c r="AG127" s="42" t="s">
        <v>419</v>
      </c>
      <c r="AH127" s="42" t="s">
        <v>419</v>
      </c>
      <c r="AI127" s="42" t="s">
        <v>419</v>
      </c>
      <c r="AJ127" s="54"/>
      <c r="AK127" s="237"/>
      <c r="AL127" s="233" t="s">
        <v>886</v>
      </c>
      <c r="AM127" s="5"/>
      <c r="AN127" s="27"/>
      <c r="AO127" s="231"/>
      <c r="AP127" s="147"/>
      <c r="AQ127" s="148"/>
    </row>
    <row r="128" spans="1:44" ht="39.6">
      <c r="A128" s="99"/>
      <c r="B128" s="121" t="s">
        <v>585</v>
      </c>
      <c r="C128" s="82" t="s">
        <v>586</v>
      </c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5">
        <v>1</v>
      </c>
      <c r="Q128" s="76"/>
      <c r="R128" s="76"/>
      <c r="S128" s="76"/>
      <c r="T128" s="76"/>
      <c r="U128" s="76"/>
      <c r="V128" s="76"/>
      <c r="W128" s="76"/>
      <c r="X128" s="76"/>
      <c r="Y128" s="76"/>
      <c r="Z128" s="122">
        <v>1</v>
      </c>
      <c r="AA128" s="179"/>
      <c r="AB128" s="5"/>
      <c r="AC128" s="77">
        <v>0</v>
      </c>
      <c r="AD128" s="181"/>
      <c r="AE128" s="260" t="s">
        <v>502</v>
      </c>
      <c r="AF128" s="42" t="s">
        <v>419</v>
      </c>
      <c r="AG128" s="42" t="s">
        <v>419</v>
      </c>
      <c r="AH128" s="42" t="s">
        <v>419</v>
      </c>
      <c r="AI128" s="42" t="s">
        <v>419</v>
      </c>
      <c r="AJ128" s="54"/>
      <c r="AK128" s="237"/>
      <c r="AL128" s="204" t="s">
        <v>587</v>
      </c>
      <c r="AM128" s="6">
        <v>1</v>
      </c>
      <c r="AN128" s="26">
        <v>8.66</v>
      </c>
      <c r="AO128" s="215">
        <v>8.66</v>
      </c>
      <c r="AP128" s="147"/>
      <c r="AQ128" s="148">
        <v>1</v>
      </c>
    </row>
    <row r="129" spans="1:44" ht="49.2">
      <c r="A129" s="99"/>
      <c r="B129" s="121" t="s">
        <v>588</v>
      </c>
      <c r="C129" s="82" t="s">
        <v>589</v>
      </c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5">
        <v>1</v>
      </c>
      <c r="Q129" s="76"/>
      <c r="R129" s="75">
        <v>2</v>
      </c>
      <c r="S129" s="76"/>
      <c r="T129" s="76"/>
      <c r="U129" s="76"/>
      <c r="V129" s="76"/>
      <c r="W129" s="76"/>
      <c r="X129" s="76"/>
      <c r="Y129" s="76"/>
      <c r="Z129" s="122">
        <v>3</v>
      </c>
      <c r="AA129" s="179"/>
      <c r="AB129" s="5"/>
      <c r="AC129" s="77">
        <v>0</v>
      </c>
      <c r="AD129" s="181"/>
      <c r="AE129" s="260" t="s">
        <v>502</v>
      </c>
      <c r="AF129" s="42" t="s">
        <v>419</v>
      </c>
      <c r="AG129" s="42" t="s">
        <v>419</v>
      </c>
      <c r="AH129" s="42" t="s">
        <v>419</v>
      </c>
      <c r="AI129" s="42" t="s">
        <v>419</v>
      </c>
      <c r="AJ129" s="54"/>
      <c r="AK129" s="237"/>
      <c r="AL129" s="204" t="s">
        <v>590</v>
      </c>
      <c r="AM129" s="6">
        <v>1</v>
      </c>
      <c r="AN129" s="26">
        <v>11.4</v>
      </c>
      <c r="AO129" s="215">
        <v>11.4</v>
      </c>
      <c r="AP129" s="147"/>
      <c r="AQ129" s="148">
        <v>1</v>
      </c>
    </row>
    <row r="130" spans="1:44" ht="39.6">
      <c r="A130" s="99"/>
      <c r="B130" s="121" t="s">
        <v>588</v>
      </c>
      <c r="C130" s="82" t="s">
        <v>591</v>
      </c>
      <c r="D130" s="76"/>
      <c r="E130" s="76"/>
      <c r="F130" s="76"/>
      <c r="G130" s="75">
        <v>5</v>
      </c>
      <c r="H130" s="76"/>
      <c r="I130" s="76"/>
      <c r="J130" s="76"/>
      <c r="K130" s="76"/>
      <c r="L130" s="76"/>
      <c r="M130" s="76"/>
      <c r="N130" s="76"/>
      <c r="O130" s="76"/>
      <c r="P130" s="75">
        <v>1</v>
      </c>
      <c r="Q130" s="76"/>
      <c r="R130" s="76"/>
      <c r="S130" s="75">
        <v>5</v>
      </c>
      <c r="T130" s="76"/>
      <c r="U130" s="76"/>
      <c r="V130" s="76"/>
      <c r="W130" s="76"/>
      <c r="X130" s="76"/>
      <c r="Y130" s="76"/>
      <c r="Z130" s="122">
        <v>11</v>
      </c>
      <c r="AA130" s="179"/>
      <c r="AB130" s="5"/>
      <c r="AC130" s="77">
        <v>0</v>
      </c>
      <c r="AD130" s="181"/>
      <c r="AE130" s="260" t="s">
        <v>502</v>
      </c>
      <c r="AF130" s="42" t="s">
        <v>419</v>
      </c>
      <c r="AG130" s="42" t="s">
        <v>419</v>
      </c>
      <c r="AH130" s="42" t="s">
        <v>419</v>
      </c>
      <c r="AI130" s="42" t="s">
        <v>419</v>
      </c>
      <c r="AJ130" s="54"/>
      <c r="AK130" s="237"/>
      <c r="AL130" s="204" t="s">
        <v>592</v>
      </c>
      <c r="AM130" s="6">
        <v>1</v>
      </c>
      <c r="AN130" s="26">
        <v>5.25</v>
      </c>
      <c r="AO130" s="215">
        <v>5.25</v>
      </c>
      <c r="AP130" s="147"/>
      <c r="AQ130" s="148">
        <v>1</v>
      </c>
    </row>
    <row r="131" spans="1:44" ht="49.2">
      <c r="A131" s="99"/>
      <c r="B131" s="121" t="s">
        <v>593</v>
      </c>
      <c r="C131" s="82" t="s">
        <v>594</v>
      </c>
      <c r="D131" s="76"/>
      <c r="E131" s="76"/>
      <c r="F131" s="76"/>
      <c r="G131" s="75">
        <v>2</v>
      </c>
      <c r="H131" s="76"/>
      <c r="I131" s="76"/>
      <c r="J131" s="76"/>
      <c r="K131" s="76"/>
      <c r="L131" s="76"/>
      <c r="M131" s="76"/>
      <c r="N131" s="76"/>
      <c r="O131" s="76"/>
      <c r="P131" s="75">
        <v>2</v>
      </c>
      <c r="Q131" s="76"/>
      <c r="R131" s="76"/>
      <c r="S131" s="75">
        <v>2</v>
      </c>
      <c r="T131" s="76"/>
      <c r="U131" s="76"/>
      <c r="V131" s="76"/>
      <c r="W131" s="76"/>
      <c r="X131" s="76"/>
      <c r="Y131" s="76"/>
      <c r="Z131" s="122">
        <v>6</v>
      </c>
      <c r="AA131" s="179"/>
      <c r="AB131" s="5"/>
      <c r="AC131" s="77">
        <v>0</v>
      </c>
      <c r="AD131" s="181"/>
      <c r="AE131" s="260" t="s">
        <v>502</v>
      </c>
      <c r="AF131" s="42" t="s">
        <v>419</v>
      </c>
      <c r="AG131" s="42" t="s">
        <v>419</v>
      </c>
      <c r="AH131" s="42" t="s">
        <v>419</v>
      </c>
      <c r="AI131" s="42" t="s">
        <v>419</v>
      </c>
      <c r="AJ131" s="54"/>
      <c r="AK131" s="237"/>
      <c r="AL131" s="204" t="s">
        <v>595</v>
      </c>
      <c r="AM131" s="6">
        <v>1</v>
      </c>
      <c r="AN131" s="26">
        <v>10.130000000000001</v>
      </c>
      <c r="AO131" s="215">
        <v>10.130000000000001</v>
      </c>
      <c r="AP131" s="147"/>
      <c r="AQ131" s="148">
        <v>1</v>
      </c>
    </row>
    <row r="132" spans="1:44" ht="39.6">
      <c r="A132" s="99"/>
      <c r="B132" s="121" t="s">
        <v>596</v>
      </c>
      <c r="C132" s="82" t="s">
        <v>597</v>
      </c>
      <c r="D132" s="76"/>
      <c r="E132" s="76"/>
      <c r="F132" s="76"/>
      <c r="G132" s="75">
        <v>2</v>
      </c>
      <c r="H132" s="75">
        <v>1</v>
      </c>
      <c r="I132" s="76"/>
      <c r="J132" s="76"/>
      <c r="K132" s="76"/>
      <c r="L132" s="76"/>
      <c r="M132" s="76"/>
      <c r="N132" s="76"/>
      <c r="O132" s="76"/>
      <c r="P132" s="75">
        <v>1</v>
      </c>
      <c r="Q132" s="75">
        <v>10</v>
      </c>
      <c r="R132" s="76"/>
      <c r="S132" s="75">
        <v>2</v>
      </c>
      <c r="T132" s="76"/>
      <c r="U132" s="75">
        <v>3</v>
      </c>
      <c r="V132" s="76"/>
      <c r="W132" s="75">
        <v>1</v>
      </c>
      <c r="X132" s="76"/>
      <c r="Y132" s="76"/>
      <c r="Z132" s="122">
        <v>20</v>
      </c>
      <c r="AA132" s="179"/>
      <c r="AB132" s="5"/>
      <c r="AC132" s="77">
        <v>0</v>
      </c>
      <c r="AD132" s="181"/>
      <c r="AE132" s="260" t="s">
        <v>502</v>
      </c>
      <c r="AF132" s="42" t="s">
        <v>419</v>
      </c>
      <c r="AG132" s="42" t="s">
        <v>419</v>
      </c>
      <c r="AH132" s="42" t="s">
        <v>419</v>
      </c>
      <c r="AI132" s="42" t="s">
        <v>419</v>
      </c>
      <c r="AJ132" s="54"/>
      <c r="AK132" s="237"/>
      <c r="AL132" s="204" t="s">
        <v>598</v>
      </c>
      <c r="AM132" s="6">
        <v>1</v>
      </c>
      <c r="AN132" s="26">
        <v>8.1199999999999992</v>
      </c>
      <c r="AO132" s="215">
        <v>8.1199999999999992</v>
      </c>
      <c r="AP132" s="147"/>
      <c r="AQ132" s="148">
        <v>1</v>
      </c>
    </row>
    <row r="133" spans="1:44" ht="39.6">
      <c r="A133" s="99"/>
      <c r="B133" s="121" t="s">
        <v>599</v>
      </c>
      <c r="C133" s="82" t="s">
        <v>600</v>
      </c>
      <c r="D133" s="75">
        <v>1</v>
      </c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122">
        <v>1</v>
      </c>
      <c r="AA133" s="179"/>
      <c r="AB133" s="5"/>
      <c r="AC133" s="77">
        <v>0</v>
      </c>
      <c r="AD133" s="181"/>
      <c r="AE133" s="260" t="s">
        <v>502</v>
      </c>
      <c r="AF133" s="42" t="s">
        <v>419</v>
      </c>
      <c r="AG133" s="42" t="s">
        <v>419</v>
      </c>
      <c r="AH133" s="42" t="s">
        <v>419</v>
      </c>
      <c r="AI133" s="42" t="s">
        <v>419</v>
      </c>
      <c r="AJ133" s="54"/>
      <c r="AK133" s="237"/>
      <c r="AL133" s="204" t="s">
        <v>601</v>
      </c>
      <c r="AM133" s="6">
        <v>1</v>
      </c>
      <c r="AN133" s="26">
        <v>37.6</v>
      </c>
      <c r="AO133" s="215">
        <v>37.6</v>
      </c>
      <c r="AP133" s="147"/>
      <c r="AQ133" s="148">
        <v>1</v>
      </c>
    </row>
    <row r="134" spans="1:44" ht="39.6">
      <c r="A134" s="99"/>
      <c r="B134" s="121" t="s">
        <v>602</v>
      </c>
      <c r="C134" s="74" t="s">
        <v>603</v>
      </c>
      <c r="D134" s="75">
        <v>1</v>
      </c>
      <c r="E134" s="76"/>
      <c r="F134" s="76"/>
      <c r="G134" s="83">
        <v>2</v>
      </c>
      <c r="H134" s="75">
        <v>1</v>
      </c>
      <c r="I134" s="76"/>
      <c r="J134" s="76"/>
      <c r="K134" s="76"/>
      <c r="L134" s="75">
        <v>5</v>
      </c>
      <c r="M134" s="76"/>
      <c r="N134" s="76"/>
      <c r="O134" s="76"/>
      <c r="P134" s="75">
        <v>2</v>
      </c>
      <c r="Q134" s="76"/>
      <c r="R134" s="75">
        <v>15</v>
      </c>
      <c r="S134" s="83">
        <v>2</v>
      </c>
      <c r="T134" s="75">
        <v>1</v>
      </c>
      <c r="U134" s="76"/>
      <c r="V134" s="76"/>
      <c r="W134" s="75">
        <v>1</v>
      </c>
      <c r="X134" s="75">
        <v>1</v>
      </c>
      <c r="Y134" s="76"/>
      <c r="Z134" s="122">
        <v>31</v>
      </c>
      <c r="AA134" s="179"/>
      <c r="AB134" s="5"/>
      <c r="AC134" s="77">
        <v>0</v>
      </c>
      <c r="AD134" s="181"/>
      <c r="AE134" s="260" t="s">
        <v>502</v>
      </c>
      <c r="AF134" s="42" t="s">
        <v>419</v>
      </c>
      <c r="AG134" s="42" t="s">
        <v>419</v>
      </c>
      <c r="AH134" s="42" t="s">
        <v>419</v>
      </c>
      <c r="AI134" s="42" t="s">
        <v>419</v>
      </c>
      <c r="AJ134" s="54"/>
      <c r="AK134" s="237"/>
      <c r="AL134" s="204" t="s">
        <v>604</v>
      </c>
      <c r="AM134" s="6">
        <v>10</v>
      </c>
      <c r="AN134" s="26">
        <v>3.38</v>
      </c>
      <c r="AO134" s="215">
        <v>3.38</v>
      </c>
      <c r="AP134" s="147"/>
      <c r="AQ134" s="148">
        <v>1</v>
      </c>
    </row>
    <row r="135" spans="1:44" ht="49.2">
      <c r="A135" s="99"/>
      <c r="B135" s="121" t="s">
        <v>605</v>
      </c>
      <c r="C135" s="74" t="s">
        <v>606</v>
      </c>
      <c r="D135" s="76"/>
      <c r="E135" s="76"/>
      <c r="F135" s="75">
        <v>2</v>
      </c>
      <c r="G135" s="83">
        <v>2</v>
      </c>
      <c r="H135" s="75">
        <v>1</v>
      </c>
      <c r="I135" s="76"/>
      <c r="J135" s="75">
        <v>2</v>
      </c>
      <c r="K135" s="76"/>
      <c r="L135" s="75">
        <v>5</v>
      </c>
      <c r="M135" s="76"/>
      <c r="N135" s="76"/>
      <c r="O135" s="76"/>
      <c r="P135" s="76"/>
      <c r="Q135" s="76"/>
      <c r="R135" s="76"/>
      <c r="S135" s="83">
        <v>2</v>
      </c>
      <c r="T135" s="75">
        <v>1</v>
      </c>
      <c r="U135" s="76"/>
      <c r="V135" s="76"/>
      <c r="W135" s="75">
        <v>1</v>
      </c>
      <c r="X135" s="75">
        <v>1</v>
      </c>
      <c r="Y135" s="76"/>
      <c r="Z135" s="122">
        <v>17</v>
      </c>
      <c r="AA135" s="179"/>
      <c r="AB135" s="5"/>
      <c r="AC135" s="77">
        <v>0</v>
      </c>
      <c r="AD135" s="181"/>
      <c r="AE135" s="260" t="s">
        <v>502</v>
      </c>
      <c r="AF135" s="42" t="s">
        <v>419</v>
      </c>
      <c r="AG135" s="42" t="s">
        <v>419</v>
      </c>
      <c r="AH135" s="42" t="s">
        <v>419</v>
      </c>
      <c r="AI135" s="42" t="s">
        <v>419</v>
      </c>
      <c r="AJ135" s="54"/>
      <c r="AK135" s="237"/>
      <c r="AL135" s="204" t="s">
        <v>607</v>
      </c>
      <c r="AM135" s="6">
        <v>12</v>
      </c>
      <c r="AN135" s="26">
        <v>19.8</v>
      </c>
      <c r="AO135" s="215">
        <v>1.65</v>
      </c>
      <c r="AP135" s="147"/>
      <c r="AQ135" s="148">
        <v>1</v>
      </c>
    </row>
    <row r="136" spans="1:44" ht="49.2">
      <c r="A136" s="99"/>
      <c r="B136" s="121" t="s">
        <v>608</v>
      </c>
      <c r="C136" s="74" t="s">
        <v>609</v>
      </c>
      <c r="D136" s="75">
        <v>1</v>
      </c>
      <c r="E136" s="76"/>
      <c r="F136" s="76"/>
      <c r="G136" s="83">
        <v>2</v>
      </c>
      <c r="H136" s="76"/>
      <c r="I136" s="76"/>
      <c r="J136" s="76"/>
      <c r="K136" s="76"/>
      <c r="L136" s="76"/>
      <c r="M136" s="76"/>
      <c r="N136" s="76"/>
      <c r="O136" s="76"/>
      <c r="P136" s="75">
        <v>1</v>
      </c>
      <c r="Q136" s="76"/>
      <c r="R136" s="76"/>
      <c r="S136" s="83">
        <v>2</v>
      </c>
      <c r="T136" s="76"/>
      <c r="U136" s="76"/>
      <c r="V136" s="76"/>
      <c r="W136" s="76"/>
      <c r="X136" s="76"/>
      <c r="Y136" s="76"/>
      <c r="Z136" s="122">
        <v>6</v>
      </c>
      <c r="AA136" s="179"/>
      <c r="AB136" s="5"/>
      <c r="AC136" s="77">
        <v>0</v>
      </c>
      <c r="AD136" s="181"/>
      <c r="AE136" s="260" t="s">
        <v>502</v>
      </c>
      <c r="AF136" s="42" t="s">
        <v>419</v>
      </c>
      <c r="AG136" s="42" t="s">
        <v>419</v>
      </c>
      <c r="AH136" s="42" t="s">
        <v>419</v>
      </c>
      <c r="AI136" s="42" t="s">
        <v>419</v>
      </c>
      <c r="AJ136" s="54"/>
      <c r="AK136" s="237"/>
      <c r="AL136" s="204" t="s">
        <v>610</v>
      </c>
      <c r="AM136" s="6">
        <v>15</v>
      </c>
      <c r="AN136" s="26">
        <v>5.79</v>
      </c>
      <c r="AO136" s="215">
        <v>0.38600000000000001</v>
      </c>
      <c r="AP136" s="147"/>
      <c r="AQ136" s="148">
        <v>1</v>
      </c>
    </row>
    <row r="137" spans="1:44" ht="40.200000000000003" thickBot="1">
      <c r="A137" s="99"/>
      <c r="B137" s="129" t="s">
        <v>611</v>
      </c>
      <c r="C137" s="130" t="s">
        <v>612</v>
      </c>
      <c r="D137" s="131"/>
      <c r="E137" s="131"/>
      <c r="F137" s="131"/>
      <c r="G137" s="131"/>
      <c r="H137" s="131"/>
      <c r="I137" s="131"/>
      <c r="J137" s="131"/>
      <c r="K137" s="131"/>
      <c r="L137" s="132">
        <v>2</v>
      </c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3">
        <v>2</v>
      </c>
      <c r="AA137" s="182"/>
      <c r="AB137" s="158"/>
      <c r="AC137" s="159">
        <v>0</v>
      </c>
      <c r="AD137" s="183"/>
      <c r="AE137" s="261" t="s">
        <v>502</v>
      </c>
      <c r="AF137" s="160" t="s">
        <v>419</v>
      </c>
      <c r="AG137" s="160" t="s">
        <v>419</v>
      </c>
      <c r="AH137" s="160" t="s">
        <v>419</v>
      </c>
      <c r="AI137" s="160" t="s">
        <v>419</v>
      </c>
      <c r="AJ137" s="161"/>
      <c r="AK137" s="238"/>
      <c r="AL137" s="216" t="s">
        <v>613</v>
      </c>
      <c r="AM137" s="217">
        <v>1</v>
      </c>
      <c r="AN137" s="218">
        <v>62.7</v>
      </c>
      <c r="AO137" s="248">
        <v>62.7</v>
      </c>
      <c r="AP137" s="151"/>
      <c r="AQ137" s="152">
        <v>1</v>
      </c>
    </row>
    <row r="138" spans="1:44" s="105" customFormat="1" ht="16.2" thickBot="1">
      <c r="A138" s="97"/>
      <c r="B138" s="286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  <c r="V138" s="287"/>
      <c r="W138" s="287"/>
      <c r="X138" s="287"/>
      <c r="Y138" s="287"/>
      <c r="Z138" s="287"/>
      <c r="AA138" s="287"/>
      <c r="AB138" s="287"/>
      <c r="AC138" s="287"/>
      <c r="AD138" s="287"/>
      <c r="AE138" s="287"/>
      <c r="AF138" s="287"/>
      <c r="AG138" s="287"/>
      <c r="AH138" s="287"/>
      <c r="AI138" s="287"/>
      <c r="AJ138" s="287"/>
      <c r="AK138" s="287"/>
      <c r="AL138" s="287"/>
      <c r="AM138" s="287"/>
      <c r="AN138" s="287"/>
      <c r="AO138" s="287"/>
      <c r="AP138" s="111">
        <v>0</v>
      </c>
      <c r="AQ138" s="73">
        <f>SUM(AQ123:AQ137)</f>
        <v>13</v>
      </c>
      <c r="AR138" s="112" t="s">
        <v>891</v>
      </c>
    </row>
    <row r="139" spans="1:44" thickBot="1">
      <c r="A139" s="97"/>
      <c r="B139" s="288" t="s">
        <v>614</v>
      </c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P139" s="289"/>
      <c r="Q139" s="289"/>
      <c r="R139" s="289"/>
      <c r="S139" s="289"/>
      <c r="T139" s="289"/>
      <c r="U139" s="289"/>
      <c r="V139" s="289"/>
      <c r="W139" s="289"/>
      <c r="X139" s="289"/>
      <c r="Y139" s="289"/>
      <c r="Z139" s="289"/>
      <c r="AA139" s="289"/>
      <c r="AB139" s="289"/>
      <c r="AC139" s="289"/>
      <c r="AD139" s="289"/>
      <c r="AE139" s="289"/>
      <c r="AF139" s="289"/>
      <c r="AG139" s="289"/>
      <c r="AH139" s="289"/>
      <c r="AI139" s="289"/>
      <c r="AJ139" s="289"/>
      <c r="AK139" s="289"/>
      <c r="AL139" s="289"/>
      <c r="AM139" s="289"/>
      <c r="AN139" s="289"/>
      <c r="AO139" s="289"/>
      <c r="AP139" s="290"/>
      <c r="AQ139" s="291"/>
    </row>
    <row r="140" spans="1:44" ht="49.2">
      <c r="A140" s="99"/>
      <c r="B140" s="139" t="s">
        <v>615</v>
      </c>
      <c r="C140" s="135" t="s">
        <v>616</v>
      </c>
      <c r="D140" s="136"/>
      <c r="E140" s="136"/>
      <c r="F140" s="136"/>
      <c r="G140" s="136"/>
      <c r="H140" s="136"/>
      <c r="I140" s="136"/>
      <c r="J140" s="136"/>
      <c r="K140" s="136"/>
      <c r="L140" s="137">
        <v>2</v>
      </c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8">
        <v>2</v>
      </c>
      <c r="AA140" s="197"/>
      <c r="AB140" s="198"/>
      <c r="AC140" s="199">
        <v>0</v>
      </c>
      <c r="AD140" s="200"/>
      <c r="AE140" s="262" t="s">
        <v>502</v>
      </c>
      <c r="AF140" s="191" t="s">
        <v>419</v>
      </c>
      <c r="AG140" s="191" t="s">
        <v>419</v>
      </c>
      <c r="AH140" s="191" t="s">
        <v>419</v>
      </c>
      <c r="AI140" s="191" t="s">
        <v>419</v>
      </c>
      <c r="AJ140" s="235"/>
      <c r="AK140" s="236"/>
      <c r="AL140" s="197"/>
      <c r="AM140" s="198"/>
      <c r="AN140" s="239"/>
      <c r="AO140" s="254"/>
      <c r="AP140" s="255"/>
      <c r="AQ140" s="256"/>
    </row>
    <row r="141" spans="1:44" ht="39.6">
      <c r="A141" s="99"/>
      <c r="B141" s="140" t="s">
        <v>617</v>
      </c>
      <c r="C141" s="82" t="s">
        <v>618</v>
      </c>
      <c r="D141" s="76"/>
      <c r="E141" s="76"/>
      <c r="F141" s="76"/>
      <c r="G141" s="76"/>
      <c r="H141" s="76"/>
      <c r="I141" s="76"/>
      <c r="J141" s="76"/>
      <c r="K141" s="76"/>
      <c r="L141" s="75">
        <v>4</v>
      </c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122">
        <v>4</v>
      </c>
      <c r="AA141" s="179"/>
      <c r="AB141" s="5"/>
      <c r="AC141" s="77">
        <v>0</v>
      </c>
      <c r="AD141" s="181"/>
      <c r="AE141" s="260" t="s">
        <v>502</v>
      </c>
      <c r="AF141" s="42" t="s">
        <v>419</v>
      </c>
      <c r="AG141" s="42" t="s">
        <v>419</v>
      </c>
      <c r="AH141" s="42" t="s">
        <v>419</v>
      </c>
      <c r="AI141" s="42" t="s">
        <v>419</v>
      </c>
      <c r="AJ141" s="54"/>
      <c r="AK141" s="237"/>
      <c r="AL141" s="179"/>
      <c r="AM141" s="5"/>
      <c r="AN141" s="27"/>
      <c r="AO141" s="12"/>
      <c r="AP141" s="65"/>
      <c r="AQ141" s="64"/>
    </row>
    <row r="142" spans="1:44" ht="39.6">
      <c r="A142" s="103"/>
      <c r="B142" s="140" t="s">
        <v>619</v>
      </c>
      <c r="C142" s="82" t="s">
        <v>620</v>
      </c>
      <c r="D142" s="76"/>
      <c r="E142" s="76"/>
      <c r="F142" s="76"/>
      <c r="G142" s="76"/>
      <c r="H142" s="76"/>
      <c r="I142" s="76"/>
      <c r="J142" s="76"/>
      <c r="K142" s="76"/>
      <c r="L142" s="75">
        <v>4</v>
      </c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122">
        <v>4</v>
      </c>
      <c r="AA142" s="179"/>
      <c r="AB142" s="5"/>
      <c r="AC142" s="77">
        <v>0</v>
      </c>
      <c r="AD142" s="181"/>
      <c r="AE142" s="260" t="s">
        <v>502</v>
      </c>
      <c r="AF142" s="42" t="s">
        <v>419</v>
      </c>
      <c r="AG142" s="42" t="s">
        <v>419</v>
      </c>
      <c r="AH142" s="42" t="s">
        <v>419</v>
      </c>
      <c r="AI142" s="42" t="s">
        <v>419</v>
      </c>
      <c r="AJ142" s="54"/>
      <c r="AK142" s="237"/>
      <c r="AL142" s="179"/>
      <c r="AM142" s="5"/>
      <c r="AN142" s="27"/>
      <c r="AO142" s="12"/>
      <c r="AP142" s="65"/>
      <c r="AQ142" s="64"/>
    </row>
    <row r="143" spans="1:44" ht="39.6">
      <c r="A143" s="103"/>
      <c r="B143" s="140" t="s">
        <v>621</v>
      </c>
      <c r="C143" s="82" t="s">
        <v>622</v>
      </c>
      <c r="D143" s="76"/>
      <c r="E143" s="76"/>
      <c r="F143" s="76"/>
      <c r="G143" s="76"/>
      <c r="H143" s="76"/>
      <c r="I143" s="76"/>
      <c r="J143" s="76"/>
      <c r="K143" s="76"/>
      <c r="L143" s="75">
        <v>2</v>
      </c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122">
        <v>2</v>
      </c>
      <c r="AA143" s="179"/>
      <c r="AB143" s="5"/>
      <c r="AC143" s="77">
        <v>0</v>
      </c>
      <c r="AD143" s="181"/>
      <c r="AE143" s="260" t="s">
        <v>502</v>
      </c>
      <c r="AF143" s="42" t="s">
        <v>419</v>
      </c>
      <c r="AG143" s="42" t="s">
        <v>419</v>
      </c>
      <c r="AH143" s="42" t="s">
        <v>419</v>
      </c>
      <c r="AI143" s="42" t="s">
        <v>419</v>
      </c>
      <c r="AJ143" s="54"/>
      <c r="AK143" s="237"/>
      <c r="AL143" s="179"/>
      <c r="AM143" s="5"/>
      <c r="AN143" s="27"/>
      <c r="AO143" s="12"/>
      <c r="AP143" s="65"/>
      <c r="AQ143" s="64"/>
    </row>
    <row r="144" spans="1:44" ht="39.6">
      <c r="A144" s="103"/>
      <c r="B144" s="140" t="s">
        <v>623</v>
      </c>
      <c r="C144" s="82" t="s">
        <v>624</v>
      </c>
      <c r="D144" s="76"/>
      <c r="E144" s="76"/>
      <c r="F144" s="76"/>
      <c r="G144" s="75">
        <v>2</v>
      </c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5">
        <v>3</v>
      </c>
      <c r="S144" s="75">
        <v>2</v>
      </c>
      <c r="T144" s="76"/>
      <c r="U144" s="75">
        <v>1</v>
      </c>
      <c r="V144" s="76"/>
      <c r="W144" s="76"/>
      <c r="X144" s="76"/>
      <c r="Y144" s="76"/>
      <c r="Z144" s="122">
        <v>8</v>
      </c>
      <c r="AA144" s="179"/>
      <c r="AB144" s="5"/>
      <c r="AC144" s="77">
        <v>0</v>
      </c>
      <c r="AD144" s="181"/>
      <c r="AE144" s="260" t="s">
        <v>502</v>
      </c>
      <c r="AF144" s="42" t="s">
        <v>419</v>
      </c>
      <c r="AG144" s="42" t="s">
        <v>419</v>
      </c>
      <c r="AH144" s="42" t="s">
        <v>419</v>
      </c>
      <c r="AI144" s="42" t="s">
        <v>419</v>
      </c>
      <c r="AJ144" s="54"/>
      <c r="AK144" s="237"/>
      <c r="AL144" s="179"/>
      <c r="AM144" s="5"/>
      <c r="AN144" s="27"/>
      <c r="AO144" s="12"/>
      <c r="AP144" s="65"/>
      <c r="AQ144" s="64"/>
    </row>
    <row r="145" spans="1:43" ht="39.6">
      <c r="A145" s="103"/>
      <c r="B145" s="140" t="s">
        <v>625</v>
      </c>
      <c r="C145" s="82" t="s">
        <v>626</v>
      </c>
      <c r="D145" s="76"/>
      <c r="E145" s="76"/>
      <c r="F145" s="76"/>
      <c r="G145" s="75">
        <v>2</v>
      </c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5">
        <v>2</v>
      </c>
      <c r="T145" s="76"/>
      <c r="U145" s="76"/>
      <c r="V145" s="76"/>
      <c r="W145" s="76"/>
      <c r="X145" s="76"/>
      <c r="Y145" s="76"/>
      <c r="Z145" s="122">
        <v>4</v>
      </c>
      <c r="AA145" s="179"/>
      <c r="AB145" s="5"/>
      <c r="AC145" s="77">
        <v>0</v>
      </c>
      <c r="AD145" s="181"/>
      <c r="AE145" s="260" t="s">
        <v>502</v>
      </c>
      <c r="AF145" s="42" t="s">
        <v>419</v>
      </c>
      <c r="AG145" s="42" t="s">
        <v>419</v>
      </c>
      <c r="AH145" s="42" t="s">
        <v>419</v>
      </c>
      <c r="AI145" s="42" t="s">
        <v>419</v>
      </c>
      <c r="AJ145" s="54"/>
      <c r="AK145" s="237"/>
      <c r="AL145" s="179"/>
      <c r="AM145" s="5"/>
      <c r="AN145" s="27"/>
      <c r="AO145" s="12"/>
      <c r="AP145" s="65"/>
      <c r="AQ145" s="64"/>
    </row>
    <row r="146" spans="1:43" ht="39.6">
      <c r="A146" s="103"/>
      <c r="B146" s="140" t="s">
        <v>627</v>
      </c>
      <c r="C146" s="82" t="s">
        <v>628</v>
      </c>
      <c r="D146" s="76"/>
      <c r="E146" s="76"/>
      <c r="F146" s="76"/>
      <c r="G146" s="76"/>
      <c r="H146" s="76"/>
      <c r="I146" s="76"/>
      <c r="J146" s="76"/>
      <c r="K146" s="76"/>
      <c r="L146" s="75">
        <v>8</v>
      </c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122">
        <v>8</v>
      </c>
      <c r="AA146" s="179"/>
      <c r="AB146" s="5"/>
      <c r="AC146" s="77">
        <v>0</v>
      </c>
      <c r="AD146" s="181"/>
      <c r="AE146" s="260" t="s">
        <v>502</v>
      </c>
      <c r="AF146" s="42" t="s">
        <v>419</v>
      </c>
      <c r="AG146" s="42" t="s">
        <v>419</v>
      </c>
      <c r="AH146" s="42" t="s">
        <v>419</v>
      </c>
      <c r="AI146" s="42" t="s">
        <v>419</v>
      </c>
      <c r="AJ146" s="54"/>
      <c r="AK146" s="237"/>
      <c r="AL146" s="179"/>
      <c r="AM146" s="5"/>
      <c r="AN146" s="27"/>
      <c r="AO146" s="12"/>
      <c r="AP146" s="65"/>
      <c r="AQ146" s="64"/>
    </row>
    <row r="147" spans="1:43" ht="39.6">
      <c r="A147" s="103"/>
      <c r="B147" s="140" t="s">
        <v>629</v>
      </c>
      <c r="C147" s="82" t="s">
        <v>630</v>
      </c>
      <c r="D147" s="76"/>
      <c r="E147" s="76"/>
      <c r="F147" s="76"/>
      <c r="G147" s="76"/>
      <c r="H147" s="76"/>
      <c r="I147" s="76"/>
      <c r="J147" s="76"/>
      <c r="K147" s="76"/>
      <c r="L147" s="75">
        <v>4</v>
      </c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122">
        <v>4</v>
      </c>
      <c r="AA147" s="179"/>
      <c r="AB147" s="5"/>
      <c r="AC147" s="86">
        <v>0</v>
      </c>
      <c r="AD147" s="181"/>
      <c r="AE147" s="263" t="s">
        <v>502</v>
      </c>
      <c r="AF147" s="55" t="s">
        <v>419</v>
      </c>
      <c r="AG147" s="55" t="s">
        <v>419</v>
      </c>
      <c r="AH147" s="55" t="s">
        <v>419</v>
      </c>
      <c r="AI147" s="55" t="s">
        <v>419</v>
      </c>
      <c r="AJ147" s="54"/>
      <c r="AK147" s="237"/>
      <c r="AL147" s="179"/>
      <c r="AM147" s="5"/>
      <c r="AN147" s="27"/>
      <c r="AO147" s="12"/>
      <c r="AP147" s="65"/>
      <c r="AQ147" s="64"/>
    </row>
    <row r="148" spans="1:43" ht="30">
      <c r="A148" s="103"/>
      <c r="B148" s="140" t="s">
        <v>631</v>
      </c>
      <c r="C148" s="82" t="s">
        <v>632</v>
      </c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122">
        <v>0</v>
      </c>
      <c r="AA148" s="179"/>
      <c r="AB148" s="5"/>
      <c r="AC148" s="77">
        <v>0</v>
      </c>
      <c r="AD148" s="181"/>
      <c r="AE148" s="260" t="s">
        <v>502</v>
      </c>
      <c r="AF148" s="42" t="s">
        <v>419</v>
      </c>
      <c r="AG148" s="42" t="s">
        <v>419</v>
      </c>
      <c r="AH148" s="42" t="s">
        <v>419</v>
      </c>
      <c r="AI148" s="42" t="s">
        <v>419</v>
      </c>
      <c r="AJ148" s="55"/>
      <c r="AK148" s="237"/>
      <c r="AL148" s="179"/>
      <c r="AM148" s="5"/>
      <c r="AN148" s="27"/>
      <c r="AO148" s="12"/>
      <c r="AP148" s="65"/>
      <c r="AQ148" s="64"/>
    </row>
    <row r="149" spans="1:43" ht="49.2">
      <c r="A149" s="103"/>
      <c r="B149" s="140" t="s">
        <v>633</v>
      </c>
      <c r="C149" s="82" t="s">
        <v>634</v>
      </c>
      <c r="D149" s="76"/>
      <c r="E149" s="76"/>
      <c r="F149" s="76"/>
      <c r="G149" s="76"/>
      <c r="H149" s="76"/>
      <c r="I149" s="76"/>
      <c r="J149" s="76"/>
      <c r="K149" s="76"/>
      <c r="L149" s="75">
        <v>12</v>
      </c>
      <c r="M149" s="76"/>
      <c r="N149" s="76"/>
      <c r="O149" s="76"/>
      <c r="P149" s="75">
        <v>2</v>
      </c>
      <c r="Q149" s="76"/>
      <c r="R149" s="76"/>
      <c r="S149" s="76"/>
      <c r="T149" s="76"/>
      <c r="U149" s="75">
        <v>3</v>
      </c>
      <c r="V149" s="76"/>
      <c r="W149" s="75">
        <v>4</v>
      </c>
      <c r="X149" s="76"/>
      <c r="Y149" s="76"/>
      <c r="Z149" s="122">
        <v>21</v>
      </c>
      <c r="AA149" s="179"/>
      <c r="AB149" s="5"/>
      <c r="AC149" s="77">
        <v>0</v>
      </c>
      <c r="AD149" s="181"/>
      <c r="AE149" s="260" t="s">
        <v>502</v>
      </c>
      <c r="AF149" s="42" t="s">
        <v>419</v>
      </c>
      <c r="AG149" s="42" t="s">
        <v>419</v>
      </c>
      <c r="AH149" s="42" t="s">
        <v>419</v>
      </c>
      <c r="AI149" s="42" t="s">
        <v>419</v>
      </c>
      <c r="AJ149" s="54"/>
      <c r="AK149" s="237"/>
      <c r="AL149" s="179"/>
      <c r="AM149" s="5"/>
      <c r="AN149" s="27"/>
      <c r="AO149" s="12"/>
      <c r="AP149" s="65"/>
      <c r="AQ149" s="64"/>
    </row>
    <row r="150" spans="1:43" ht="20.399999999999999">
      <c r="A150" s="103"/>
      <c r="B150" s="140" t="s">
        <v>635</v>
      </c>
      <c r="C150" s="82" t="s">
        <v>636</v>
      </c>
      <c r="D150" s="76"/>
      <c r="E150" s="76"/>
      <c r="F150" s="76"/>
      <c r="G150" s="76"/>
      <c r="H150" s="76"/>
      <c r="I150" s="76"/>
      <c r="J150" s="76"/>
      <c r="K150" s="76"/>
      <c r="L150" s="75">
        <v>12</v>
      </c>
      <c r="M150" s="76"/>
      <c r="N150" s="76"/>
      <c r="O150" s="76"/>
      <c r="P150" s="76"/>
      <c r="Q150" s="76"/>
      <c r="R150" s="76"/>
      <c r="S150" s="76"/>
      <c r="T150" s="76"/>
      <c r="U150" s="75">
        <v>2</v>
      </c>
      <c r="V150" s="76"/>
      <c r="W150" s="76"/>
      <c r="X150" s="76"/>
      <c r="Y150" s="76"/>
      <c r="Z150" s="122">
        <v>14</v>
      </c>
      <c r="AA150" s="179"/>
      <c r="AB150" s="5"/>
      <c r="AC150" s="77">
        <v>0</v>
      </c>
      <c r="AD150" s="181"/>
      <c r="AE150" s="260" t="s">
        <v>502</v>
      </c>
      <c r="AF150" s="42" t="s">
        <v>419</v>
      </c>
      <c r="AG150" s="42" t="s">
        <v>419</v>
      </c>
      <c r="AH150" s="42" t="s">
        <v>419</v>
      </c>
      <c r="AI150" s="42" t="s">
        <v>419</v>
      </c>
      <c r="AJ150" s="54"/>
      <c r="AK150" s="237"/>
      <c r="AL150" s="179"/>
      <c r="AM150" s="5"/>
      <c r="AN150" s="27"/>
      <c r="AO150" s="12"/>
      <c r="AP150" s="65"/>
      <c r="AQ150" s="64"/>
    </row>
    <row r="151" spans="1:43" ht="30">
      <c r="A151" s="103"/>
      <c r="B151" s="140" t="s">
        <v>637</v>
      </c>
      <c r="C151" s="82" t="s">
        <v>638</v>
      </c>
      <c r="D151" s="76"/>
      <c r="E151" s="76"/>
      <c r="F151" s="76"/>
      <c r="G151" s="76"/>
      <c r="H151" s="76"/>
      <c r="I151" s="76"/>
      <c r="J151" s="76"/>
      <c r="K151" s="76"/>
      <c r="L151" s="75">
        <v>8</v>
      </c>
      <c r="M151" s="76"/>
      <c r="N151" s="76"/>
      <c r="O151" s="76"/>
      <c r="P151" s="76"/>
      <c r="Q151" s="76"/>
      <c r="R151" s="75">
        <v>3</v>
      </c>
      <c r="S151" s="76"/>
      <c r="T151" s="76"/>
      <c r="U151" s="76"/>
      <c r="V151" s="76"/>
      <c r="W151" s="75">
        <v>1</v>
      </c>
      <c r="X151" s="76"/>
      <c r="Y151" s="76"/>
      <c r="Z151" s="122">
        <v>12</v>
      </c>
      <c r="AA151" s="179"/>
      <c r="AB151" s="5"/>
      <c r="AC151" s="77">
        <v>0</v>
      </c>
      <c r="AD151" s="181"/>
      <c r="AE151" s="260" t="s">
        <v>502</v>
      </c>
      <c r="AF151" s="42" t="s">
        <v>419</v>
      </c>
      <c r="AG151" s="42" t="s">
        <v>419</v>
      </c>
      <c r="AH151" s="42" t="s">
        <v>419</v>
      </c>
      <c r="AI151" s="42" t="s">
        <v>419</v>
      </c>
      <c r="AJ151" s="54"/>
      <c r="AK151" s="237"/>
      <c r="AL151" s="179"/>
      <c r="AM151" s="5"/>
      <c r="AN151" s="27"/>
      <c r="AO151" s="12"/>
      <c r="AP151" s="65"/>
      <c r="AQ151" s="64"/>
    </row>
    <row r="152" spans="1:43" ht="39.6">
      <c r="A152" s="103"/>
      <c r="B152" s="140" t="s">
        <v>639</v>
      </c>
      <c r="C152" s="82" t="s">
        <v>640</v>
      </c>
      <c r="D152" s="76"/>
      <c r="E152" s="76"/>
      <c r="F152" s="76"/>
      <c r="G152" s="76"/>
      <c r="H152" s="76"/>
      <c r="I152" s="76"/>
      <c r="J152" s="76"/>
      <c r="K152" s="76"/>
      <c r="L152" s="75">
        <v>4</v>
      </c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122">
        <v>4</v>
      </c>
      <c r="AA152" s="179"/>
      <c r="AB152" s="5"/>
      <c r="AC152" s="77">
        <v>0</v>
      </c>
      <c r="AD152" s="181"/>
      <c r="AE152" s="260" t="s">
        <v>502</v>
      </c>
      <c r="AF152" s="42" t="s">
        <v>419</v>
      </c>
      <c r="AG152" s="42" t="s">
        <v>419</v>
      </c>
      <c r="AH152" s="42" t="s">
        <v>419</v>
      </c>
      <c r="AI152" s="42" t="s">
        <v>419</v>
      </c>
      <c r="AJ152" s="54"/>
      <c r="AK152" s="237"/>
      <c r="AL152" s="179"/>
      <c r="AM152" s="5"/>
      <c r="AN152" s="27"/>
      <c r="AO152" s="12"/>
      <c r="AP152" s="65"/>
      <c r="AQ152" s="64"/>
    </row>
    <row r="153" spans="1:43" ht="39.6">
      <c r="A153" s="103"/>
      <c r="B153" s="140" t="s">
        <v>641</v>
      </c>
      <c r="C153" s="82" t="s">
        <v>642</v>
      </c>
      <c r="D153" s="76"/>
      <c r="E153" s="76"/>
      <c r="F153" s="76"/>
      <c r="G153" s="76"/>
      <c r="H153" s="76"/>
      <c r="I153" s="75">
        <v>1</v>
      </c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122">
        <v>1</v>
      </c>
      <c r="AA153" s="179"/>
      <c r="AB153" s="5"/>
      <c r="AC153" s="77">
        <v>0</v>
      </c>
      <c r="AD153" s="181"/>
      <c r="AE153" s="260" t="s">
        <v>502</v>
      </c>
      <c r="AF153" s="42" t="s">
        <v>419</v>
      </c>
      <c r="AG153" s="42" t="s">
        <v>419</v>
      </c>
      <c r="AH153" s="42" t="s">
        <v>419</v>
      </c>
      <c r="AI153" s="42" t="s">
        <v>419</v>
      </c>
      <c r="AJ153" s="54"/>
      <c r="AK153" s="237"/>
      <c r="AL153" s="179"/>
      <c r="AM153" s="5"/>
      <c r="AN153" s="27"/>
      <c r="AO153" s="12"/>
      <c r="AP153" s="65"/>
      <c r="AQ153" s="64"/>
    </row>
    <row r="154" spans="1:43" ht="39.6">
      <c r="A154" s="103"/>
      <c r="B154" s="140" t="s">
        <v>643</v>
      </c>
      <c r="C154" s="82" t="s">
        <v>644</v>
      </c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122">
        <v>0</v>
      </c>
      <c r="AA154" s="179"/>
      <c r="AB154" s="5"/>
      <c r="AC154" s="77">
        <v>0</v>
      </c>
      <c r="AD154" s="181"/>
      <c r="AE154" s="260" t="s">
        <v>502</v>
      </c>
      <c r="AF154" s="42" t="s">
        <v>419</v>
      </c>
      <c r="AG154" s="42" t="s">
        <v>419</v>
      </c>
      <c r="AH154" s="42" t="s">
        <v>419</v>
      </c>
      <c r="AI154" s="42" t="s">
        <v>419</v>
      </c>
      <c r="AJ154" s="54"/>
      <c r="AK154" s="237"/>
      <c r="AL154" s="179"/>
      <c r="AM154" s="5"/>
      <c r="AN154" s="27"/>
      <c r="AO154" s="12"/>
      <c r="AP154" s="65"/>
      <c r="AQ154" s="64"/>
    </row>
    <row r="155" spans="1:43" ht="39.6">
      <c r="A155" s="103"/>
      <c r="B155" s="140" t="s">
        <v>645</v>
      </c>
      <c r="C155" s="82" t="s">
        <v>646</v>
      </c>
      <c r="D155" s="76"/>
      <c r="E155" s="76"/>
      <c r="F155" s="76"/>
      <c r="G155" s="75">
        <v>10</v>
      </c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5">
        <v>10</v>
      </c>
      <c r="T155" s="76"/>
      <c r="U155" s="76"/>
      <c r="V155" s="76"/>
      <c r="W155" s="76"/>
      <c r="X155" s="76"/>
      <c r="Y155" s="76"/>
      <c r="Z155" s="122">
        <v>20</v>
      </c>
      <c r="AA155" s="179"/>
      <c r="AB155" s="5"/>
      <c r="AC155" s="77">
        <v>0</v>
      </c>
      <c r="AD155" s="181"/>
      <c r="AE155" s="260" t="s">
        <v>502</v>
      </c>
      <c r="AF155" s="42" t="s">
        <v>419</v>
      </c>
      <c r="AG155" s="42" t="s">
        <v>419</v>
      </c>
      <c r="AH155" s="42" t="s">
        <v>419</v>
      </c>
      <c r="AI155" s="42" t="s">
        <v>419</v>
      </c>
      <c r="AJ155" s="54"/>
      <c r="AK155" s="237"/>
      <c r="AL155" s="179"/>
      <c r="AM155" s="5"/>
      <c r="AN155" s="27"/>
      <c r="AO155" s="12"/>
      <c r="AP155" s="65"/>
      <c r="AQ155" s="64"/>
    </row>
    <row r="156" spans="1:43" ht="39.6">
      <c r="A156" s="103"/>
      <c r="B156" s="140" t="s">
        <v>647</v>
      </c>
      <c r="C156" s="82" t="s">
        <v>648</v>
      </c>
      <c r="D156" s="76"/>
      <c r="E156" s="76"/>
      <c r="F156" s="76"/>
      <c r="G156" s="75">
        <v>10</v>
      </c>
      <c r="H156" s="76"/>
      <c r="I156" s="76"/>
      <c r="J156" s="76"/>
      <c r="K156" s="76"/>
      <c r="L156" s="75">
        <v>20</v>
      </c>
      <c r="M156" s="76"/>
      <c r="N156" s="76"/>
      <c r="O156" s="75">
        <v>3</v>
      </c>
      <c r="P156" s="76"/>
      <c r="Q156" s="76"/>
      <c r="R156" s="76"/>
      <c r="S156" s="75">
        <v>10</v>
      </c>
      <c r="T156" s="76"/>
      <c r="U156" s="75">
        <v>3</v>
      </c>
      <c r="V156" s="76"/>
      <c r="W156" s="75">
        <v>2</v>
      </c>
      <c r="X156" s="75">
        <v>1</v>
      </c>
      <c r="Y156" s="76"/>
      <c r="Z156" s="122">
        <v>49</v>
      </c>
      <c r="AA156" s="179"/>
      <c r="AB156" s="5"/>
      <c r="AC156" s="77">
        <v>0</v>
      </c>
      <c r="AD156" s="181"/>
      <c r="AE156" s="260" t="s">
        <v>502</v>
      </c>
      <c r="AF156" s="42" t="s">
        <v>419</v>
      </c>
      <c r="AG156" s="42" t="s">
        <v>419</v>
      </c>
      <c r="AH156" s="42" t="s">
        <v>419</v>
      </c>
      <c r="AI156" s="42" t="s">
        <v>419</v>
      </c>
      <c r="AJ156" s="54"/>
      <c r="AK156" s="237"/>
      <c r="AL156" s="179"/>
      <c r="AM156" s="5"/>
      <c r="AN156" s="27"/>
      <c r="AO156" s="12"/>
      <c r="AP156" s="65"/>
      <c r="AQ156" s="64"/>
    </row>
    <row r="157" spans="1:43" ht="30">
      <c r="A157" s="103"/>
      <c r="B157" s="140" t="s">
        <v>649</v>
      </c>
      <c r="C157" s="82" t="s">
        <v>650</v>
      </c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5">
        <v>2</v>
      </c>
      <c r="Q157" s="76"/>
      <c r="R157" s="76"/>
      <c r="S157" s="76"/>
      <c r="T157" s="76"/>
      <c r="U157" s="75">
        <v>2</v>
      </c>
      <c r="V157" s="76"/>
      <c r="W157" s="76"/>
      <c r="X157" s="76"/>
      <c r="Y157" s="76"/>
      <c r="Z157" s="122">
        <v>4</v>
      </c>
      <c r="AA157" s="179"/>
      <c r="AB157" s="5"/>
      <c r="AC157" s="77">
        <v>0</v>
      </c>
      <c r="AD157" s="181"/>
      <c r="AE157" s="260" t="s">
        <v>502</v>
      </c>
      <c r="AF157" s="42" t="s">
        <v>419</v>
      </c>
      <c r="AG157" s="42" t="s">
        <v>419</v>
      </c>
      <c r="AH157" s="42" t="s">
        <v>419</v>
      </c>
      <c r="AI157" s="42" t="s">
        <v>419</v>
      </c>
      <c r="AJ157" s="54"/>
      <c r="AK157" s="237"/>
      <c r="AL157" s="179"/>
      <c r="AM157" s="5"/>
      <c r="AN157" s="27"/>
      <c r="AO157" s="12"/>
      <c r="AP157" s="65"/>
      <c r="AQ157" s="64"/>
    </row>
    <row r="158" spans="1:43" ht="39.6">
      <c r="A158" s="103"/>
      <c r="B158" s="140" t="s">
        <v>588</v>
      </c>
      <c r="C158" s="82" t="s">
        <v>651</v>
      </c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122">
        <v>0</v>
      </c>
      <c r="AA158" s="179"/>
      <c r="AB158" s="5"/>
      <c r="AC158" s="77">
        <v>0</v>
      </c>
      <c r="AD158" s="181"/>
      <c r="AE158" s="260" t="s">
        <v>502</v>
      </c>
      <c r="AF158" s="42" t="s">
        <v>419</v>
      </c>
      <c r="AG158" s="42" t="s">
        <v>419</v>
      </c>
      <c r="AH158" s="42" t="s">
        <v>419</v>
      </c>
      <c r="AI158" s="42" t="s">
        <v>419</v>
      </c>
      <c r="AJ158" s="54"/>
      <c r="AK158" s="237"/>
      <c r="AL158" s="179"/>
      <c r="AM158" s="5"/>
      <c r="AN158" s="27"/>
      <c r="AO158" s="12"/>
      <c r="AP158" s="65"/>
      <c r="AQ158" s="64"/>
    </row>
    <row r="159" spans="1:43" ht="39.6">
      <c r="A159" s="103"/>
      <c r="B159" s="140" t="s">
        <v>652</v>
      </c>
      <c r="C159" s="82" t="s">
        <v>653</v>
      </c>
      <c r="D159" s="76"/>
      <c r="E159" s="76"/>
      <c r="F159" s="76"/>
      <c r="G159" s="76"/>
      <c r="H159" s="76"/>
      <c r="I159" s="76"/>
      <c r="J159" s="75">
        <v>8</v>
      </c>
      <c r="K159" s="76"/>
      <c r="L159" s="75">
        <v>15</v>
      </c>
      <c r="M159" s="76"/>
      <c r="N159" s="76"/>
      <c r="O159" s="76"/>
      <c r="P159" s="76"/>
      <c r="Q159" s="76"/>
      <c r="R159" s="76"/>
      <c r="S159" s="76"/>
      <c r="T159" s="76"/>
      <c r="U159" s="75">
        <v>1</v>
      </c>
      <c r="V159" s="76"/>
      <c r="W159" s="76"/>
      <c r="X159" s="76"/>
      <c r="Y159" s="76"/>
      <c r="Z159" s="122">
        <v>24</v>
      </c>
      <c r="AA159" s="179"/>
      <c r="AB159" s="5"/>
      <c r="AC159" s="77">
        <v>0</v>
      </c>
      <c r="AD159" s="181"/>
      <c r="AE159" s="260" t="s">
        <v>502</v>
      </c>
      <c r="AF159" s="42" t="s">
        <v>419</v>
      </c>
      <c r="AG159" s="42" t="s">
        <v>419</v>
      </c>
      <c r="AH159" s="42" t="s">
        <v>419</v>
      </c>
      <c r="AI159" s="42" t="s">
        <v>419</v>
      </c>
      <c r="AJ159" s="54"/>
      <c r="AK159" s="237"/>
      <c r="AL159" s="179"/>
      <c r="AM159" s="5"/>
      <c r="AN159" s="27"/>
      <c r="AO159" s="12"/>
      <c r="AP159" s="65"/>
      <c r="AQ159" s="64"/>
    </row>
    <row r="160" spans="1:43" ht="39.6">
      <c r="A160" s="103"/>
      <c r="B160" s="140" t="s">
        <v>654</v>
      </c>
      <c r="C160" s="82" t="s">
        <v>655</v>
      </c>
      <c r="D160" s="76"/>
      <c r="E160" s="76"/>
      <c r="F160" s="76"/>
      <c r="G160" s="76"/>
      <c r="H160" s="76"/>
      <c r="I160" s="76"/>
      <c r="J160" s="76"/>
      <c r="K160" s="76"/>
      <c r="L160" s="75">
        <v>4</v>
      </c>
      <c r="M160" s="76"/>
      <c r="N160" s="76"/>
      <c r="O160" s="76"/>
      <c r="P160" s="76"/>
      <c r="Q160" s="76"/>
      <c r="R160" s="76"/>
      <c r="S160" s="76"/>
      <c r="T160" s="76"/>
      <c r="U160" s="75">
        <v>2</v>
      </c>
      <c r="V160" s="76"/>
      <c r="W160" s="76"/>
      <c r="X160" s="76"/>
      <c r="Y160" s="76"/>
      <c r="Z160" s="122">
        <v>6</v>
      </c>
      <c r="AA160" s="179"/>
      <c r="AB160" s="5"/>
      <c r="AC160" s="77">
        <v>0</v>
      </c>
      <c r="AD160" s="181"/>
      <c r="AE160" s="260" t="s">
        <v>502</v>
      </c>
      <c r="AF160" s="42" t="s">
        <v>419</v>
      </c>
      <c r="AG160" s="42" t="s">
        <v>419</v>
      </c>
      <c r="AH160" s="42" t="s">
        <v>419</v>
      </c>
      <c r="AI160" s="42" t="s">
        <v>419</v>
      </c>
      <c r="AJ160" s="54"/>
      <c r="AK160" s="237"/>
      <c r="AL160" s="179"/>
      <c r="AM160" s="5"/>
      <c r="AN160" s="27"/>
      <c r="AO160" s="12"/>
      <c r="AP160" s="65"/>
      <c r="AQ160" s="64"/>
    </row>
    <row r="161" spans="1:43" ht="30">
      <c r="A161" s="103"/>
      <c r="B161" s="140" t="s">
        <v>656</v>
      </c>
      <c r="C161" s="82" t="s">
        <v>657</v>
      </c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5">
        <v>3</v>
      </c>
      <c r="Q161" s="76"/>
      <c r="R161" s="76"/>
      <c r="S161" s="76"/>
      <c r="T161" s="76"/>
      <c r="U161" s="75">
        <v>5</v>
      </c>
      <c r="V161" s="76"/>
      <c r="W161" s="75">
        <v>12</v>
      </c>
      <c r="X161" s="75">
        <v>3</v>
      </c>
      <c r="Y161" s="76"/>
      <c r="Z161" s="122">
        <v>23</v>
      </c>
      <c r="AA161" s="179"/>
      <c r="AB161" s="5"/>
      <c r="AC161" s="77">
        <v>0</v>
      </c>
      <c r="AD161" s="181"/>
      <c r="AE161" s="260" t="s">
        <v>502</v>
      </c>
      <c r="AF161" s="42" t="s">
        <v>419</v>
      </c>
      <c r="AG161" s="42" t="s">
        <v>419</v>
      </c>
      <c r="AH161" s="42" t="s">
        <v>419</v>
      </c>
      <c r="AI161" s="42" t="s">
        <v>419</v>
      </c>
      <c r="AJ161" s="54"/>
      <c r="AK161" s="237"/>
      <c r="AL161" s="179"/>
      <c r="AM161" s="5"/>
      <c r="AN161" s="27"/>
      <c r="AO161" s="12"/>
      <c r="AP161" s="65"/>
      <c r="AQ161" s="64"/>
    </row>
    <row r="162" spans="1:43" ht="30">
      <c r="A162" s="103"/>
      <c r="B162" s="140" t="s">
        <v>658</v>
      </c>
      <c r="C162" s="82" t="s">
        <v>659</v>
      </c>
      <c r="D162" s="76"/>
      <c r="E162" s="76"/>
      <c r="F162" s="76"/>
      <c r="G162" s="75">
        <v>10</v>
      </c>
      <c r="H162" s="76"/>
      <c r="I162" s="76"/>
      <c r="J162" s="76"/>
      <c r="K162" s="76"/>
      <c r="L162" s="75">
        <v>4</v>
      </c>
      <c r="M162" s="76"/>
      <c r="N162" s="76"/>
      <c r="O162" s="75">
        <v>1</v>
      </c>
      <c r="P162" s="76"/>
      <c r="Q162" s="76"/>
      <c r="R162" s="76"/>
      <c r="S162" s="75">
        <v>10</v>
      </c>
      <c r="T162" s="76"/>
      <c r="U162" s="75">
        <v>1</v>
      </c>
      <c r="V162" s="76"/>
      <c r="W162" s="76"/>
      <c r="X162" s="76"/>
      <c r="Y162" s="76"/>
      <c r="Z162" s="122">
        <v>26</v>
      </c>
      <c r="AA162" s="179"/>
      <c r="AB162" s="5"/>
      <c r="AC162" s="77">
        <v>0</v>
      </c>
      <c r="AD162" s="181"/>
      <c r="AE162" s="260" t="s">
        <v>502</v>
      </c>
      <c r="AF162" s="42" t="s">
        <v>419</v>
      </c>
      <c r="AG162" s="42" t="s">
        <v>419</v>
      </c>
      <c r="AH162" s="42" t="s">
        <v>419</v>
      </c>
      <c r="AI162" s="42" t="s">
        <v>419</v>
      </c>
      <c r="AJ162" s="54"/>
      <c r="AK162" s="237"/>
      <c r="AL162" s="179"/>
      <c r="AM162" s="5"/>
      <c r="AN162" s="27"/>
      <c r="AO162" s="12"/>
      <c r="AP162" s="65"/>
      <c r="AQ162" s="64"/>
    </row>
    <row r="163" spans="1:43" ht="30">
      <c r="A163" s="103"/>
      <c r="B163" s="140" t="s">
        <v>660</v>
      </c>
      <c r="C163" s="82" t="s">
        <v>661</v>
      </c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122">
        <v>0</v>
      </c>
      <c r="AA163" s="179"/>
      <c r="AB163" s="5"/>
      <c r="AC163" s="77">
        <v>0</v>
      </c>
      <c r="AD163" s="181"/>
      <c r="AE163" s="260" t="s">
        <v>502</v>
      </c>
      <c r="AF163" s="42" t="s">
        <v>419</v>
      </c>
      <c r="AG163" s="42" t="s">
        <v>419</v>
      </c>
      <c r="AH163" s="42" t="s">
        <v>419</v>
      </c>
      <c r="AI163" s="42" t="s">
        <v>419</v>
      </c>
      <c r="AJ163" s="54"/>
      <c r="AK163" s="237"/>
      <c r="AL163" s="179"/>
      <c r="AM163" s="5"/>
      <c r="AN163" s="27"/>
      <c r="AO163" s="12"/>
      <c r="AP163" s="65"/>
      <c r="AQ163" s="64"/>
    </row>
    <row r="164" spans="1:43" ht="30">
      <c r="A164" s="103"/>
      <c r="B164" s="140" t="s">
        <v>662</v>
      </c>
      <c r="C164" s="82" t="s">
        <v>663</v>
      </c>
      <c r="D164" s="76"/>
      <c r="E164" s="76"/>
      <c r="F164" s="76"/>
      <c r="G164" s="76"/>
      <c r="H164" s="76"/>
      <c r="I164" s="76"/>
      <c r="J164" s="76"/>
      <c r="K164" s="76"/>
      <c r="L164" s="75">
        <v>1</v>
      </c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122">
        <v>1</v>
      </c>
      <c r="AA164" s="179"/>
      <c r="AB164" s="5"/>
      <c r="AC164" s="77">
        <v>0</v>
      </c>
      <c r="AD164" s="181"/>
      <c r="AE164" s="260" t="s">
        <v>502</v>
      </c>
      <c r="AF164" s="42" t="s">
        <v>419</v>
      </c>
      <c r="AG164" s="42" t="s">
        <v>419</v>
      </c>
      <c r="AH164" s="42" t="s">
        <v>419</v>
      </c>
      <c r="AI164" s="42" t="s">
        <v>419</v>
      </c>
      <c r="AJ164" s="54"/>
      <c r="AK164" s="237"/>
      <c r="AL164" s="179"/>
      <c r="AM164" s="5"/>
      <c r="AN164" s="27"/>
      <c r="AO164" s="12"/>
      <c r="AP164" s="65"/>
      <c r="AQ164" s="64"/>
    </row>
    <row r="165" spans="1:43" ht="30">
      <c r="A165" s="103"/>
      <c r="B165" s="140" t="s">
        <v>664</v>
      </c>
      <c r="C165" s="82" t="s">
        <v>665</v>
      </c>
      <c r="D165" s="76"/>
      <c r="E165" s="76"/>
      <c r="F165" s="76"/>
      <c r="G165" s="76"/>
      <c r="H165" s="76"/>
      <c r="I165" s="76"/>
      <c r="J165" s="76"/>
      <c r="K165" s="76"/>
      <c r="L165" s="75">
        <v>1</v>
      </c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122">
        <v>1</v>
      </c>
      <c r="AA165" s="179"/>
      <c r="AB165" s="5"/>
      <c r="AC165" s="77">
        <v>0</v>
      </c>
      <c r="AD165" s="181"/>
      <c r="AE165" s="260" t="s">
        <v>502</v>
      </c>
      <c r="AF165" s="42" t="s">
        <v>419</v>
      </c>
      <c r="AG165" s="42" t="s">
        <v>419</v>
      </c>
      <c r="AH165" s="42" t="s">
        <v>419</v>
      </c>
      <c r="AI165" s="42" t="s">
        <v>419</v>
      </c>
      <c r="AJ165" s="54"/>
      <c r="AK165" s="237"/>
      <c r="AL165" s="179"/>
      <c r="AM165" s="5"/>
      <c r="AN165" s="27"/>
      <c r="AO165" s="12"/>
      <c r="AP165" s="65"/>
      <c r="AQ165" s="64"/>
    </row>
    <row r="166" spans="1:43" ht="30">
      <c r="A166" s="103"/>
      <c r="B166" s="140" t="s">
        <v>666</v>
      </c>
      <c r="C166" s="82" t="s">
        <v>667</v>
      </c>
      <c r="D166" s="76"/>
      <c r="E166" s="76"/>
      <c r="F166" s="76"/>
      <c r="G166" s="76"/>
      <c r="H166" s="76"/>
      <c r="I166" s="76"/>
      <c r="J166" s="75">
        <v>4</v>
      </c>
      <c r="K166" s="76"/>
      <c r="L166" s="75">
        <v>4</v>
      </c>
      <c r="M166" s="76"/>
      <c r="N166" s="76"/>
      <c r="O166" s="76"/>
      <c r="P166" s="76"/>
      <c r="Q166" s="76"/>
      <c r="R166" s="75">
        <v>20</v>
      </c>
      <c r="S166" s="76"/>
      <c r="T166" s="76"/>
      <c r="U166" s="76"/>
      <c r="V166" s="76"/>
      <c r="W166" s="75">
        <v>4</v>
      </c>
      <c r="X166" s="76"/>
      <c r="Y166" s="76"/>
      <c r="Z166" s="122">
        <v>32</v>
      </c>
      <c r="AA166" s="179"/>
      <c r="AB166" s="5"/>
      <c r="AC166" s="77">
        <v>0</v>
      </c>
      <c r="AD166" s="181"/>
      <c r="AE166" s="260" t="s">
        <v>502</v>
      </c>
      <c r="AF166" s="42" t="s">
        <v>419</v>
      </c>
      <c r="AG166" s="42" t="s">
        <v>419</v>
      </c>
      <c r="AH166" s="42" t="s">
        <v>419</v>
      </c>
      <c r="AI166" s="42" t="s">
        <v>419</v>
      </c>
      <c r="AJ166" s="54"/>
      <c r="AK166" s="237"/>
      <c r="AL166" s="179"/>
      <c r="AM166" s="5"/>
      <c r="AN166" s="27"/>
      <c r="AO166" s="12"/>
      <c r="AP166" s="65"/>
      <c r="AQ166" s="64"/>
    </row>
    <row r="167" spans="1:43" ht="30">
      <c r="A167" s="103"/>
      <c r="B167" s="140" t="s">
        <v>668</v>
      </c>
      <c r="C167" s="82" t="s">
        <v>669</v>
      </c>
      <c r="D167" s="76"/>
      <c r="E167" s="76"/>
      <c r="F167" s="76"/>
      <c r="G167" s="76"/>
      <c r="H167" s="76"/>
      <c r="I167" s="76"/>
      <c r="J167" s="75">
        <v>8</v>
      </c>
      <c r="K167" s="76"/>
      <c r="L167" s="75">
        <v>5</v>
      </c>
      <c r="M167" s="76"/>
      <c r="N167" s="75">
        <v>5</v>
      </c>
      <c r="O167" s="76"/>
      <c r="P167" s="75">
        <v>3</v>
      </c>
      <c r="Q167" s="76"/>
      <c r="R167" s="75">
        <v>110</v>
      </c>
      <c r="S167" s="76"/>
      <c r="T167" s="76"/>
      <c r="U167" s="76"/>
      <c r="V167" s="76"/>
      <c r="W167" s="76"/>
      <c r="X167" s="76"/>
      <c r="Y167" s="76"/>
      <c r="Z167" s="122">
        <v>131</v>
      </c>
      <c r="AA167" s="179"/>
      <c r="AB167" s="5"/>
      <c r="AC167" s="77">
        <v>0</v>
      </c>
      <c r="AD167" s="181"/>
      <c r="AE167" s="260" t="s">
        <v>502</v>
      </c>
      <c r="AF167" s="42" t="s">
        <v>419</v>
      </c>
      <c r="AG167" s="42" t="s">
        <v>419</v>
      </c>
      <c r="AH167" s="42" t="s">
        <v>419</v>
      </c>
      <c r="AI167" s="42" t="s">
        <v>419</v>
      </c>
      <c r="AJ167" s="54"/>
      <c r="AK167" s="237"/>
      <c r="AL167" s="179"/>
      <c r="AM167" s="5"/>
      <c r="AN167" s="27"/>
      <c r="AO167" s="12"/>
      <c r="AP167" s="65"/>
      <c r="AQ167" s="64"/>
    </row>
    <row r="168" spans="1:43" ht="30">
      <c r="A168" s="103"/>
      <c r="B168" s="140" t="s">
        <v>670</v>
      </c>
      <c r="C168" s="82" t="s">
        <v>671</v>
      </c>
      <c r="D168" s="76"/>
      <c r="E168" s="76"/>
      <c r="F168" s="76"/>
      <c r="G168" s="76"/>
      <c r="H168" s="76"/>
      <c r="I168" s="76"/>
      <c r="J168" s="75">
        <v>8</v>
      </c>
      <c r="K168" s="76"/>
      <c r="L168" s="75">
        <v>4</v>
      </c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122">
        <v>12</v>
      </c>
      <c r="AA168" s="179"/>
      <c r="AB168" s="5"/>
      <c r="AC168" s="77">
        <v>0</v>
      </c>
      <c r="AD168" s="181"/>
      <c r="AE168" s="260" t="s">
        <v>502</v>
      </c>
      <c r="AF168" s="42" t="s">
        <v>419</v>
      </c>
      <c r="AG168" s="42" t="s">
        <v>419</v>
      </c>
      <c r="AH168" s="42" t="s">
        <v>419</v>
      </c>
      <c r="AI168" s="42" t="s">
        <v>419</v>
      </c>
      <c r="AJ168" s="54"/>
      <c r="AK168" s="237"/>
      <c r="AL168" s="179"/>
      <c r="AM168" s="5"/>
      <c r="AN168" s="27"/>
      <c r="AO168" s="12"/>
      <c r="AP168" s="65"/>
      <c r="AQ168" s="64"/>
    </row>
    <row r="169" spans="1:43" ht="30">
      <c r="A169" s="103"/>
      <c r="B169" s="140" t="s">
        <v>672</v>
      </c>
      <c r="C169" s="82" t="s">
        <v>673</v>
      </c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122">
        <v>0</v>
      </c>
      <c r="AA169" s="179"/>
      <c r="AB169" s="5"/>
      <c r="AC169" s="77">
        <v>0</v>
      </c>
      <c r="AD169" s="181"/>
      <c r="AE169" s="260" t="s">
        <v>502</v>
      </c>
      <c r="AF169" s="42" t="s">
        <v>419</v>
      </c>
      <c r="AG169" s="42" t="s">
        <v>419</v>
      </c>
      <c r="AH169" s="42" t="s">
        <v>419</v>
      </c>
      <c r="AI169" s="42" t="s">
        <v>419</v>
      </c>
      <c r="AJ169" s="54"/>
      <c r="AK169" s="237"/>
      <c r="AL169" s="179"/>
      <c r="AM169" s="5"/>
      <c r="AN169" s="27"/>
      <c r="AO169" s="12"/>
      <c r="AP169" s="65"/>
      <c r="AQ169" s="64"/>
    </row>
    <row r="170" spans="1:43" ht="39.6">
      <c r="A170" s="103"/>
      <c r="B170" s="140" t="s">
        <v>674</v>
      </c>
      <c r="C170" s="82" t="s">
        <v>675</v>
      </c>
      <c r="D170" s="76"/>
      <c r="E170" s="76"/>
      <c r="F170" s="76"/>
      <c r="G170" s="75">
        <v>5</v>
      </c>
      <c r="H170" s="76"/>
      <c r="I170" s="76"/>
      <c r="J170" s="76"/>
      <c r="K170" s="76"/>
      <c r="L170" s="75">
        <v>2</v>
      </c>
      <c r="M170" s="76"/>
      <c r="N170" s="76"/>
      <c r="O170" s="76"/>
      <c r="P170" s="76"/>
      <c r="Q170" s="76"/>
      <c r="R170" s="76"/>
      <c r="S170" s="75">
        <v>5</v>
      </c>
      <c r="T170" s="76"/>
      <c r="U170" s="76"/>
      <c r="V170" s="76"/>
      <c r="W170" s="76"/>
      <c r="X170" s="76"/>
      <c r="Y170" s="76"/>
      <c r="Z170" s="122">
        <v>12</v>
      </c>
      <c r="AA170" s="179"/>
      <c r="AB170" s="5"/>
      <c r="AC170" s="77">
        <v>0</v>
      </c>
      <c r="AD170" s="181"/>
      <c r="AE170" s="260" t="s">
        <v>502</v>
      </c>
      <c r="AF170" s="42" t="s">
        <v>419</v>
      </c>
      <c r="AG170" s="42" t="s">
        <v>419</v>
      </c>
      <c r="AH170" s="42" t="s">
        <v>419</v>
      </c>
      <c r="AI170" s="42" t="s">
        <v>419</v>
      </c>
      <c r="AJ170" s="54"/>
      <c r="AK170" s="237"/>
      <c r="AL170" s="179"/>
      <c r="AM170" s="5"/>
      <c r="AN170" s="27"/>
      <c r="AO170" s="12"/>
      <c r="AP170" s="65"/>
      <c r="AQ170" s="64"/>
    </row>
    <row r="171" spans="1:43" ht="30">
      <c r="A171" s="103"/>
      <c r="B171" s="140" t="s">
        <v>676</v>
      </c>
      <c r="C171" s="82" t="s">
        <v>677</v>
      </c>
      <c r="D171" s="76"/>
      <c r="E171" s="76"/>
      <c r="F171" s="76"/>
      <c r="G171" s="75">
        <v>5</v>
      </c>
      <c r="H171" s="76"/>
      <c r="I171" s="76"/>
      <c r="J171" s="76"/>
      <c r="K171" s="76"/>
      <c r="L171" s="75">
        <v>2</v>
      </c>
      <c r="M171" s="76"/>
      <c r="N171" s="76"/>
      <c r="O171" s="76"/>
      <c r="P171" s="76"/>
      <c r="Q171" s="76"/>
      <c r="R171" s="76"/>
      <c r="S171" s="75">
        <v>5</v>
      </c>
      <c r="T171" s="76"/>
      <c r="U171" s="76"/>
      <c r="V171" s="76"/>
      <c r="W171" s="76"/>
      <c r="X171" s="76"/>
      <c r="Y171" s="76"/>
      <c r="Z171" s="122">
        <v>12</v>
      </c>
      <c r="AA171" s="179"/>
      <c r="AB171" s="5"/>
      <c r="AC171" s="77">
        <v>0</v>
      </c>
      <c r="AD171" s="181"/>
      <c r="AE171" s="260" t="s">
        <v>502</v>
      </c>
      <c r="AF171" s="42" t="s">
        <v>419</v>
      </c>
      <c r="AG171" s="42" t="s">
        <v>419</v>
      </c>
      <c r="AH171" s="42" t="s">
        <v>419</v>
      </c>
      <c r="AI171" s="42" t="s">
        <v>419</v>
      </c>
      <c r="AJ171" s="54"/>
      <c r="AK171" s="237"/>
      <c r="AL171" s="179"/>
      <c r="AM171" s="5"/>
      <c r="AN171" s="27"/>
      <c r="AO171" s="12"/>
      <c r="AP171" s="65"/>
      <c r="AQ171" s="64"/>
    </row>
    <row r="172" spans="1:43" ht="30">
      <c r="A172" s="103"/>
      <c r="B172" s="140" t="s">
        <v>678</v>
      </c>
      <c r="C172" s="82" t="s">
        <v>679</v>
      </c>
      <c r="D172" s="76"/>
      <c r="E172" s="76"/>
      <c r="F172" s="76"/>
      <c r="G172" s="76"/>
      <c r="H172" s="76"/>
      <c r="I172" s="76"/>
      <c r="J172" s="76"/>
      <c r="K172" s="76"/>
      <c r="L172" s="75">
        <v>4</v>
      </c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122">
        <v>4</v>
      </c>
      <c r="AA172" s="179"/>
      <c r="AB172" s="5"/>
      <c r="AC172" s="77">
        <v>0</v>
      </c>
      <c r="AD172" s="181"/>
      <c r="AE172" s="260" t="s">
        <v>502</v>
      </c>
      <c r="AF172" s="42" t="s">
        <v>419</v>
      </c>
      <c r="AG172" s="42" t="s">
        <v>419</v>
      </c>
      <c r="AH172" s="42" t="s">
        <v>419</v>
      </c>
      <c r="AI172" s="42" t="s">
        <v>419</v>
      </c>
      <c r="AJ172" s="54"/>
      <c r="AK172" s="237"/>
      <c r="AL172" s="179"/>
      <c r="AM172" s="5"/>
      <c r="AN172" s="27"/>
      <c r="AO172" s="12"/>
      <c r="AP172" s="65"/>
      <c r="AQ172" s="64"/>
    </row>
    <row r="173" spans="1:43" ht="20.399999999999999">
      <c r="A173" s="103"/>
      <c r="B173" s="140" t="s">
        <v>680</v>
      </c>
      <c r="C173" s="82" t="s">
        <v>681</v>
      </c>
      <c r="D173" s="76"/>
      <c r="E173" s="76"/>
      <c r="F173" s="76"/>
      <c r="G173" s="76"/>
      <c r="H173" s="76"/>
      <c r="I173" s="76"/>
      <c r="J173" s="76"/>
      <c r="K173" s="76"/>
      <c r="L173" s="75">
        <v>4</v>
      </c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122">
        <v>4</v>
      </c>
      <c r="AA173" s="179"/>
      <c r="AB173" s="5"/>
      <c r="AC173" s="77">
        <v>0</v>
      </c>
      <c r="AD173" s="181"/>
      <c r="AE173" s="260" t="s">
        <v>502</v>
      </c>
      <c r="AF173" s="42" t="s">
        <v>419</v>
      </c>
      <c r="AG173" s="42" t="s">
        <v>419</v>
      </c>
      <c r="AH173" s="42" t="s">
        <v>419</v>
      </c>
      <c r="AI173" s="42" t="s">
        <v>419</v>
      </c>
      <c r="AJ173" s="54"/>
      <c r="AK173" s="237"/>
      <c r="AL173" s="179"/>
      <c r="AM173" s="5"/>
      <c r="AN173" s="27"/>
      <c r="AO173" s="12"/>
      <c r="AP173" s="65"/>
      <c r="AQ173" s="64"/>
    </row>
    <row r="174" spans="1:43" ht="30">
      <c r="A174" s="103"/>
      <c r="B174" s="140" t="s">
        <v>682</v>
      </c>
      <c r="C174" s="82" t="s">
        <v>683</v>
      </c>
      <c r="D174" s="76"/>
      <c r="E174" s="76"/>
      <c r="F174" s="76"/>
      <c r="G174" s="76"/>
      <c r="H174" s="76"/>
      <c r="I174" s="76"/>
      <c r="J174" s="76"/>
      <c r="K174" s="76"/>
      <c r="L174" s="75">
        <v>5</v>
      </c>
      <c r="M174" s="76"/>
      <c r="N174" s="76"/>
      <c r="O174" s="76"/>
      <c r="P174" s="76"/>
      <c r="Q174" s="76"/>
      <c r="R174" s="76"/>
      <c r="S174" s="76"/>
      <c r="T174" s="76"/>
      <c r="U174" s="75">
        <v>1</v>
      </c>
      <c r="V174" s="76"/>
      <c r="W174" s="76"/>
      <c r="X174" s="76"/>
      <c r="Y174" s="76"/>
      <c r="Z174" s="122">
        <v>6</v>
      </c>
      <c r="AA174" s="179"/>
      <c r="AB174" s="5"/>
      <c r="AC174" s="77">
        <v>0</v>
      </c>
      <c r="AD174" s="181"/>
      <c r="AE174" s="260" t="s">
        <v>502</v>
      </c>
      <c r="AF174" s="42" t="s">
        <v>419</v>
      </c>
      <c r="AG174" s="42" t="s">
        <v>419</v>
      </c>
      <c r="AH174" s="42" t="s">
        <v>419</v>
      </c>
      <c r="AI174" s="42" t="s">
        <v>419</v>
      </c>
      <c r="AJ174" s="54"/>
      <c r="AK174" s="237"/>
      <c r="AL174" s="179"/>
      <c r="AM174" s="5"/>
      <c r="AN174" s="27"/>
      <c r="AO174" s="12"/>
      <c r="AP174" s="65"/>
      <c r="AQ174" s="64"/>
    </row>
    <row r="175" spans="1:43" ht="20.399999999999999">
      <c r="A175" s="103"/>
      <c r="B175" s="140" t="s">
        <v>684</v>
      </c>
      <c r="C175" s="82" t="s">
        <v>685</v>
      </c>
      <c r="D175" s="76"/>
      <c r="E175" s="76"/>
      <c r="F175" s="76"/>
      <c r="G175" s="76"/>
      <c r="H175" s="76"/>
      <c r="I175" s="76"/>
      <c r="J175" s="76"/>
      <c r="K175" s="76"/>
      <c r="L175" s="75">
        <v>5</v>
      </c>
      <c r="M175" s="76"/>
      <c r="N175" s="76"/>
      <c r="O175" s="76"/>
      <c r="P175" s="76"/>
      <c r="Q175" s="76"/>
      <c r="R175" s="76"/>
      <c r="S175" s="76"/>
      <c r="T175" s="76"/>
      <c r="U175" s="75">
        <v>2</v>
      </c>
      <c r="V175" s="76"/>
      <c r="W175" s="76"/>
      <c r="X175" s="76"/>
      <c r="Y175" s="76"/>
      <c r="Z175" s="122">
        <v>7</v>
      </c>
      <c r="AA175" s="179"/>
      <c r="AB175" s="5"/>
      <c r="AC175" s="77">
        <v>0</v>
      </c>
      <c r="AD175" s="181"/>
      <c r="AE175" s="260" t="s">
        <v>502</v>
      </c>
      <c r="AF175" s="42" t="s">
        <v>419</v>
      </c>
      <c r="AG175" s="42" t="s">
        <v>419</v>
      </c>
      <c r="AH175" s="42" t="s">
        <v>419</v>
      </c>
      <c r="AI175" s="42" t="s">
        <v>419</v>
      </c>
      <c r="AJ175" s="54"/>
      <c r="AK175" s="237"/>
      <c r="AL175" s="179"/>
      <c r="AM175" s="5"/>
      <c r="AN175" s="27"/>
      <c r="AO175" s="12"/>
      <c r="AP175" s="65"/>
      <c r="AQ175" s="64"/>
    </row>
    <row r="176" spans="1:43" ht="30">
      <c r="A176" s="103"/>
      <c r="B176" s="140" t="s">
        <v>686</v>
      </c>
      <c r="C176" s="82" t="s">
        <v>687</v>
      </c>
      <c r="D176" s="76"/>
      <c r="E176" s="76"/>
      <c r="F176" s="76"/>
      <c r="G176" s="75">
        <v>5</v>
      </c>
      <c r="H176" s="76"/>
      <c r="I176" s="76"/>
      <c r="J176" s="76"/>
      <c r="K176" s="76"/>
      <c r="L176" s="75">
        <v>6</v>
      </c>
      <c r="M176" s="76"/>
      <c r="N176" s="76"/>
      <c r="O176" s="76"/>
      <c r="P176" s="76"/>
      <c r="Q176" s="76"/>
      <c r="R176" s="76"/>
      <c r="S176" s="75">
        <v>5</v>
      </c>
      <c r="T176" s="76"/>
      <c r="U176" s="76"/>
      <c r="V176" s="76"/>
      <c r="W176" s="76"/>
      <c r="X176" s="76"/>
      <c r="Y176" s="76"/>
      <c r="Z176" s="122">
        <v>16</v>
      </c>
      <c r="AA176" s="179"/>
      <c r="AB176" s="5"/>
      <c r="AC176" s="77">
        <v>0</v>
      </c>
      <c r="AD176" s="181"/>
      <c r="AE176" s="260" t="s">
        <v>502</v>
      </c>
      <c r="AF176" s="42" t="s">
        <v>419</v>
      </c>
      <c r="AG176" s="42" t="s">
        <v>419</v>
      </c>
      <c r="AH176" s="42" t="s">
        <v>419</v>
      </c>
      <c r="AI176" s="42" t="s">
        <v>419</v>
      </c>
      <c r="AJ176" s="54"/>
      <c r="AK176" s="237"/>
      <c r="AL176" s="179"/>
      <c r="AM176" s="5"/>
      <c r="AN176" s="27"/>
      <c r="AO176" s="12"/>
      <c r="AP176" s="65"/>
      <c r="AQ176" s="64"/>
    </row>
    <row r="177" spans="1:43" ht="30">
      <c r="A177" s="103"/>
      <c r="B177" s="140" t="s">
        <v>688</v>
      </c>
      <c r="C177" s="82" t="s">
        <v>689</v>
      </c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5">
        <v>4</v>
      </c>
      <c r="V177" s="76"/>
      <c r="W177" s="76"/>
      <c r="X177" s="76"/>
      <c r="Y177" s="76"/>
      <c r="Z177" s="122">
        <v>4</v>
      </c>
      <c r="AA177" s="179"/>
      <c r="AB177" s="5"/>
      <c r="AC177" s="77">
        <v>0</v>
      </c>
      <c r="AD177" s="181"/>
      <c r="AE177" s="260" t="s">
        <v>502</v>
      </c>
      <c r="AF177" s="42" t="s">
        <v>419</v>
      </c>
      <c r="AG177" s="42" t="s">
        <v>419</v>
      </c>
      <c r="AH177" s="42" t="s">
        <v>419</v>
      </c>
      <c r="AI177" s="42" t="s">
        <v>419</v>
      </c>
      <c r="AJ177" s="54"/>
      <c r="AK177" s="237"/>
      <c r="AL177" s="179"/>
      <c r="AM177" s="5"/>
      <c r="AN177" s="27"/>
      <c r="AO177" s="12"/>
      <c r="AP177" s="65"/>
      <c r="AQ177" s="64"/>
    </row>
    <row r="178" spans="1:43" ht="30">
      <c r="A178" s="103"/>
      <c r="B178" s="140" t="s">
        <v>690</v>
      </c>
      <c r="C178" s="82" t="s">
        <v>691</v>
      </c>
      <c r="D178" s="76"/>
      <c r="E178" s="76"/>
      <c r="F178" s="76"/>
      <c r="G178" s="75">
        <v>10</v>
      </c>
      <c r="H178" s="76"/>
      <c r="I178" s="76"/>
      <c r="J178" s="76"/>
      <c r="K178" s="76"/>
      <c r="L178" s="75">
        <v>12</v>
      </c>
      <c r="M178" s="76"/>
      <c r="N178" s="76"/>
      <c r="O178" s="76"/>
      <c r="P178" s="76"/>
      <c r="Q178" s="76"/>
      <c r="R178" s="76"/>
      <c r="S178" s="75">
        <v>10</v>
      </c>
      <c r="T178" s="76"/>
      <c r="U178" s="76"/>
      <c r="V178" s="76"/>
      <c r="W178" s="76"/>
      <c r="X178" s="76"/>
      <c r="Y178" s="76"/>
      <c r="Z178" s="122">
        <v>32</v>
      </c>
      <c r="AA178" s="179"/>
      <c r="AB178" s="5"/>
      <c r="AC178" s="77">
        <v>0</v>
      </c>
      <c r="AD178" s="181"/>
      <c r="AE178" s="260" t="s">
        <v>502</v>
      </c>
      <c r="AF178" s="42" t="s">
        <v>419</v>
      </c>
      <c r="AG178" s="42" t="s">
        <v>419</v>
      </c>
      <c r="AH178" s="42" t="s">
        <v>419</v>
      </c>
      <c r="AI178" s="42" t="s">
        <v>419</v>
      </c>
      <c r="AJ178" s="54"/>
      <c r="AK178" s="237"/>
      <c r="AL178" s="179"/>
      <c r="AM178" s="5"/>
      <c r="AN178" s="27"/>
      <c r="AO178" s="12"/>
      <c r="AP178" s="65"/>
      <c r="AQ178" s="64"/>
    </row>
    <row r="179" spans="1:43" ht="20.399999999999999">
      <c r="A179" s="103"/>
      <c r="B179" s="140" t="s">
        <v>692</v>
      </c>
      <c r="C179" s="82" t="s">
        <v>693</v>
      </c>
      <c r="D179" s="76"/>
      <c r="E179" s="76"/>
      <c r="F179" s="76"/>
      <c r="G179" s="75">
        <v>10</v>
      </c>
      <c r="H179" s="76"/>
      <c r="I179" s="76"/>
      <c r="J179" s="76"/>
      <c r="K179" s="76"/>
      <c r="L179" s="75">
        <v>12</v>
      </c>
      <c r="M179" s="76"/>
      <c r="N179" s="75">
        <v>3</v>
      </c>
      <c r="O179" s="76"/>
      <c r="P179" s="76"/>
      <c r="Q179" s="76"/>
      <c r="R179" s="76"/>
      <c r="S179" s="75">
        <v>10</v>
      </c>
      <c r="T179" s="76"/>
      <c r="U179" s="76"/>
      <c r="V179" s="76"/>
      <c r="W179" s="75">
        <v>10</v>
      </c>
      <c r="X179" s="76"/>
      <c r="Y179" s="76"/>
      <c r="Z179" s="122">
        <v>45</v>
      </c>
      <c r="AA179" s="179"/>
      <c r="AB179" s="5"/>
      <c r="AC179" s="77">
        <v>0</v>
      </c>
      <c r="AD179" s="181"/>
      <c r="AE179" s="260" t="s">
        <v>502</v>
      </c>
      <c r="AF179" s="42" t="s">
        <v>419</v>
      </c>
      <c r="AG179" s="42" t="s">
        <v>419</v>
      </c>
      <c r="AH179" s="42" t="s">
        <v>419</v>
      </c>
      <c r="AI179" s="42" t="s">
        <v>419</v>
      </c>
      <c r="AJ179" s="54"/>
      <c r="AK179" s="237"/>
      <c r="AL179" s="179"/>
      <c r="AM179" s="5"/>
      <c r="AN179" s="27"/>
      <c r="AO179" s="12"/>
      <c r="AP179" s="65"/>
      <c r="AQ179" s="64"/>
    </row>
    <row r="180" spans="1:43" ht="30">
      <c r="A180" s="103"/>
      <c r="B180" s="140" t="s">
        <v>694</v>
      </c>
      <c r="C180" s="82" t="s">
        <v>695</v>
      </c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122">
        <v>0</v>
      </c>
      <c r="AA180" s="179"/>
      <c r="AB180" s="5"/>
      <c r="AC180" s="77">
        <v>0</v>
      </c>
      <c r="AD180" s="181"/>
      <c r="AE180" s="260" t="s">
        <v>502</v>
      </c>
      <c r="AF180" s="42" t="s">
        <v>419</v>
      </c>
      <c r="AG180" s="42" t="s">
        <v>419</v>
      </c>
      <c r="AH180" s="42" t="s">
        <v>419</v>
      </c>
      <c r="AI180" s="42" t="s">
        <v>419</v>
      </c>
      <c r="AJ180" s="54"/>
      <c r="AK180" s="237"/>
      <c r="AL180" s="179"/>
      <c r="AM180" s="5"/>
      <c r="AN180" s="27"/>
      <c r="AO180" s="12"/>
      <c r="AP180" s="65"/>
      <c r="AQ180" s="64"/>
    </row>
    <row r="181" spans="1:43" ht="30">
      <c r="A181" s="103"/>
      <c r="B181" s="140" t="s">
        <v>696</v>
      </c>
      <c r="C181" s="82" t="s">
        <v>697</v>
      </c>
      <c r="D181" s="76"/>
      <c r="E181" s="76"/>
      <c r="F181" s="76"/>
      <c r="G181" s="75">
        <v>5</v>
      </c>
      <c r="H181" s="76"/>
      <c r="I181" s="76"/>
      <c r="J181" s="76"/>
      <c r="K181" s="76"/>
      <c r="L181" s="75">
        <v>4</v>
      </c>
      <c r="M181" s="76"/>
      <c r="N181" s="76"/>
      <c r="O181" s="75">
        <v>4</v>
      </c>
      <c r="P181" s="76"/>
      <c r="Q181" s="76"/>
      <c r="R181" s="76"/>
      <c r="S181" s="75">
        <v>5</v>
      </c>
      <c r="T181" s="76"/>
      <c r="U181" s="76"/>
      <c r="V181" s="76"/>
      <c r="W181" s="76"/>
      <c r="X181" s="76"/>
      <c r="Y181" s="76"/>
      <c r="Z181" s="122">
        <v>18</v>
      </c>
      <c r="AA181" s="179"/>
      <c r="AB181" s="5"/>
      <c r="AC181" s="77">
        <v>0</v>
      </c>
      <c r="AD181" s="181"/>
      <c r="AE181" s="260" t="s">
        <v>502</v>
      </c>
      <c r="AF181" s="42" t="s">
        <v>419</v>
      </c>
      <c r="AG181" s="42" t="s">
        <v>419</v>
      </c>
      <c r="AH181" s="42" t="s">
        <v>419</v>
      </c>
      <c r="AI181" s="42" t="s">
        <v>419</v>
      </c>
      <c r="AJ181" s="54"/>
      <c r="AK181" s="237"/>
      <c r="AL181" s="179"/>
      <c r="AM181" s="5"/>
      <c r="AN181" s="27"/>
      <c r="AO181" s="12"/>
      <c r="AP181" s="65"/>
      <c r="AQ181" s="64"/>
    </row>
    <row r="182" spans="1:43" ht="30">
      <c r="A182" s="103"/>
      <c r="B182" s="140" t="s">
        <v>698</v>
      </c>
      <c r="C182" s="82" t="s">
        <v>699</v>
      </c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5">
        <v>2</v>
      </c>
      <c r="V182" s="76"/>
      <c r="W182" s="76"/>
      <c r="X182" s="76"/>
      <c r="Y182" s="76"/>
      <c r="Z182" s="122">
        <v>2</v>
      </c>
      <c r="AA182" s="179"/>
      <c r="AB182" s="5"/>
      <c r="AC182" s="77">
        <v>0</v>
      </c>
      <c r="AD182" s="181"/>
      <c r="AE182" s="260" t="s">
        <v>502</v>
      </c>
      <c r="AF182" s="42" t="s">
        <v>419</v>
      </c>
      <c r="AG182" s="42" t="s">
        <v>419</v>
      </c>
      <c r="AH182" s="42" t="s">
        <v>419</v>
      </c>
      <c r="AI182" s="42" t="s">
        <v>419</v>
      </c>
      <c r="AJ182" s="54"/>
      <c r="AK182" s="237"/>
      <c r="AL182" s="179"/>
      <c r="AM182" s="5"/>
      <c r="AN182" s="27"/>
      <c r="AO182" s="12"/>
      <c r="AP182" s="65"/>
      <c r="AQ182" s="64"/>
    </row>
    <row r="183" spans="1:43" ht="58.8">
      <c r="A183" s="103"/>
      <c r="B183" s="140" t="s">
        <v>700</v>
      </c>
      <c r="C183" s="82" t="s">
        <v>701</v>
      </c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122">
        <v>0</v>
      </c>
      <c r="AA183" s="179"/>
      <c r="AB183" s="5"/>
      <c r="AC183" s="77">
        <v>0</v>
      </c>
      <c r="AD183" s="181"/>
      <c r="AE183" s="260" t="s">
        <v>502</v>
      </c>
      <c r="AF183" s="42" t="s">
        <v>419</v>
      </c>
      <c r="AG183" s="42" t="s">
        <v>419</v>
      </c>
      <c r="AH183" s="42" t="s">
        <v>419</v>
      </c>
      <c r="AI183" s="42" t="s">
        <v>419</v>
      </c>
      <c r="AJ183" s="54"/>
      <c r="AK183" s="237"/>
      <c r="AL183" s="179"/>
      <c r="AM183" s="5"/>
      <c r="AN183" s="27"/>
      <c r="AO183" s="12"/>
      <c r="AP183" s="65"/>
      <c r="AQ183" s="64"/>
    </row>
    <row r="184" spans="1:43" ht="58.8">
      <c r="A184" s="103"/>
      <c r="B184" s="140" t="s">
        <v>702</v>
      </c>
      <c r="C184" s="82" t="s">
        <v>703</v>
      </c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122">
        <v>0</v>
      </c>
      <c r="AA184" s="179"/>
      <c r="AB184" s="5"/>
      <c r="AC184" s="77">
        <v>0</v>
      </c>
      <c r="AD184" s="181"/>
      <c r="AE184" s="260" t="s">
        <v>502</v>
      </c>
      <c r="AF184" s="42" t="s">
        <v>419</v>
      </c>
      <c r="AG184" s="42" t="s">
        <v>419</v>
      </c>
      <c r="AH184" s="42" t="s">
        <v>419</v>
      </c>
      <c r="AI184" s="42" t="s">
        <v>419</v>
      </c>
      <c r="AJ184" s="54"/>
      <c r="AK184" s="237"/>
      <c r="AL184" s="179"/>
      <c r="AM184" s="5"/>
      <c r="AN184" s="27"/>
      <c r="AO184" s="12"/>
      <c r="AP184" s="65"/>
      <c r="AQ184" s="64"/>
    </row>
    <row r="185" spans="1:43" ht="39.6">
      <c r="A185" s="103"/>
      <c r="B185" s="140" t="s">
        <v>704</v>
      </c>
      <c r="C185" s="82" t="s">
        <v>705</v>
      </c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122">
        <v>0</v>
      </c>
      <c r="AA185" s="179"/>
      <c r="AB185" s="5"/>
      <c r="AC185" s="77">
        <v>0</v>
      </c>
      <c r="AD185" s="181"/>
      <c r="AE185" s="260" t="s">
        <v>502</v>
      </c>
      <c r="AF185" s="42" t="s">
        <v>419</v>
      </c>
      <c r="AG185" s="42" t="s">
        <v>419</v>
      </c>
      <c r="AH185" s="42" t="s">
        <v>419</v>
      </c>
      <c r="AI185" s="42" t="s">
        <v>419</v>
      </c>
      <c r="AJ185" s="54"/>
      <c r="AK185" s="237"/>
      <c r="AL185" s="179"/>
      <c r="AM185" s="5"/>
      <c r="AN185" s="27"/>
      <c r="AO185" s="12"/>
      <c r="AP185" s="65"/>
      <c r="AQ185" s="64"/>
    </row>
    <row r="186" spans="1:43" ht="39.6">
      <c r="A186" s="103"/>
      <c r="B186" s="140" t="s">
        <v>706</v>
      </c>
      <c r="C186" s="82" t="s">
        <v>707</v>
      </c>
      <c r="D186" s="76"/>
      <c r="E186" s="76"/>
      <c r="F186" s="76"/>
      <c r="G186" s="76"/>
      <c r="H186" s="76"/>
      <c r="I186" s="76"/>
      <c r="J186" s="76"/>
      <c r="K186" s="76"/>
      <c r="L186" s="75">
        <v>24</v>
      </c>
      <c r="M186" s="76"/>
      <c r="N186" s="75">
        <v>4</v>
      </c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122">
        <v>28</v>
      </c>
      <c r="AA186" s="179"/>
      <c r="AB186" s="5"/>
      <c r="AC186" s="77">
        <v>0</v>
      </c>
      <c r="AD186" s="181"/>
      <c r="AE186" s="260" t="s">
        <v>502</v>
      </c>
      <c r="AF186" s="42" t="s">
        <v>419</v>
      </c>
      <c r="AG186" s="42" t="s">
        <v>419</v>
      </c>
      <c r="AH186" s="42" t="s">
        <v>419</v>
      </c>
      <c r="AI186" s="42" t="s">
        <v>419</v>
      </c>
      <c r="AJ186" s="54"/>
      <c r="AK186" s="237"/>
      <c r="AL186" s="179"/>
      <c r="AM186" s="5"/>
      <c r="AN186" s="27"/>
      <c r="AO186" s="12"/>
      <c r="AP186" s="65"/>
      <c r="AQ186" s="64"/>
    </row>
    <row r="187" spans="1:43" ht="39.6">
      <c r="A187" s="103"/>
      <c r="B187" s="140" t="s">
        <v>708</v>
      </c>
      <c r="C187" s="82" t="s">
        <v>709</v>
      </c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122">
        <v>0</v>
      </c>
      <c r="AA187" s="179"/>
      <c r="AB187" s="5"/>
      <c r="AC187" s="77">
        <v>0</v>
      </c>
      <c r="AD187" s="181"/>
      <c r="AE187" s="260" t="s">
        <v>502</v>
      </c>
      <c r="AF187" s="42" t="s">
        <v>419</v>
      </c>
      <c r="AG187" s="42" t="s">
        <v>419</v>
      </c>
      <c r="AH187" s="42" t="s">
        <v>419</v>
      </c>
      <c r="AI187" s="42" t="s">
        <v>419</v>
      </c>
      <c r="AJ187" s="54"/>
      <c r="AK187" s="237"/>
      <c r="AL187" s="179"/>
      <c r="AM187" s="5"/>
      <c r="AN187" s="27"/>
      <c r="AO187" s="12"/>
      <c r="AP187" s="65"/>
      <c r="AQ187" s="64"/>
    </row>
    <row r="188" spans="1:43" ht="39.6">
      <c r="A188" s="103"/>
      <c r="B188" s="140" t="s">
        <v>706</v>
      </c>
      <c r="C188" s="82" t="s">
        <v>710</v>
      </c>
      <c r="D188" s="76"/>
      <c r="E188" s="76"/>
      <c r="F188" s="76"/>
      <c r="G188" s="76"/>
      <c r="H188" s="76"/>
      <c r="I188" s="76"/>
      <c r="J188" s="76"/>
      <c r="K188" s="76"/>
      <c r="L188" s="75">
        <v>24</v>
      </c>
      <c r="M188" s="76"/>
      <c r="N188" s="75">
        <v>4</v>
      </c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122">
        <v>28</v>
      </c>
      <c r="AA188" s="179"/>
      <c r="AB188" s="5"/>
      <c r="AC188" s="77">
        <v>0</v>
      </c>
      <c r="AD188" s="181"/>
      <c r="AE188" s="260" t="s">
        <v>502</v>
      </c>
      <c r="AF188" s="42" t="s">
        <v>419</v>
      </c>
      <c r="AG188" s="42" t="s">
        <v>419</v>
      </c>
      <c r="AH188" s="42" t="s">
        <v>419</v>
      </c>
      <c r="AI188" s="42" t="s">
        <v>419</v>
      </c>
      <c r="AJ188" s="54"/>
      <c r="AK188" s="237"/>
      <c r="AL188" s="179"/>
      <c r="AM188" s="5"/>
      <c r="AN188" s="27"/>
      <c r="AO188" s="12"/>
      <c r="AP188" s="65"/>
      <c r="AQ188" s="64"/>
    </row>
    <row r="189" spans="1:43" ht="39.6">
      <c r="A189" s="103"/>
      <c r="B189" s="140" t="s">
        <v>711</v>
      </c>
      <c r="C189" s="82" t="s">
        <v>712</v>
      </c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122">
        <v>0</v>
      </c>
      <c r="AA189" s="179"/>
      <c r="AB189" s="5"/>
      <c r="AC189" s="77">
        <v>0</v>
      </c>
      <c r="AD189" s="181"/>
      <c r="AE189" s="260" t="s">
        <v>502</v>
      </c>
      <c r="AF189" s="42" t="s">
        <v>419</v>
      </c>
      <c r="AG189" s="42" t="s">
        <v>419</v>
      </c>
      <c r="AH189" s="42" t="s">
        <v>419</v>
      </c>
      <c r="AI189" s="42" t="s">
        <v>419</v>
      </c>
      <c r="AJ189" s="54"/>
      <c r="AK189" s="237"/>
      <c r="AL189" s="179"/>
      <c r="AM189" s="5"/>
      <c r="AN189" s="27"/>
      <c r="AO189" s="12"/>
      <c r="AP189" s="65"/>
      <c r="AQ189" s="64"/>
    </row>
    <row r="190" spans="1:43" ht="39.6">
      <c r="A190" s="103"/>
      <c r="B190" s="140" t="s">
        <v>713</v>
      </c>
      <c r="C190" s="82" t="s">
        <v>714</v>
      </c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122">
        <v>0</v>
      </c>
      <c r="AA190" s="179"/>
      <c r="AB190" s="5"/>
      <c r="AC190" s="77">
        <v>0</v>
      </c>
      <c r="AD190" s="181"/>
      <c r="AE190" s="260" t="s">
        <v>502</v>
      </c>
      <c r="AF190" s="42" t="s">
        <v>419</v>
      </c>
      <c r="AG190" s="42" t="s">
        <v>419</v>
      </c>
      <c r="AH190" s="42" t="s">
        <v>419</v>
      </c>
      <c r="AI190" s="42" t="s">
        <v>419</v>
      </c>
      <c r="AJ190" s="54"/>
      <c r="AK190" s="237"/>
      <c r="AL190" s="179"/>
      <c r="AM190" s="5"/>
      <c r="AN190" s="27"/>
      <c r="AO190" s="12"/>
      <c r="AP190" s="65"/>
      <c r="AQ190" s="64"/>
    </row>
    <row r="191" spans="1:43" ht="39.6">
      <c r="A191" s="103"/>
      <c r="B191" s="140" t="s">
        <v>715</v>
      </c>
      <c r="C191" s="82" t="s">
        <v>716</v>
      </c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122">
        <v>0</v>
      </c>
      <c r="AA191" s="179"/>
      <c r="AB191" s="5"/>
      <c r="AC191" s="77">
        <v>0</v>
      </c>
      <c r="AD191" s="181"/>
      <c r="AE191" s="260" t="s">
        <v>502</v>
      </c>
      <c r="AF191" s="42" t="s">
        <v>419</v>
      </c>
      <c r="AG191" s="42" t="s">
        <v>419</v>
      </c>
      <c r="AH191" s="42" t="s">
        <v>419</v>
      </c>
      <c r="AI191" s="42" t="s">
        <v>419</v>
      </c>
      <c r="AJ191" s="54"/>
      <c r="AK191" s="237"/>
      <c r="AL191" s="179"/>
      <c r="AM191" s="5"/>
      <c r="AN191" s="27"/>
      <c r="AO191" s="12"/>
      <c r="AP191" s="65"/>
      <c r="AQ191" s="64"/>
    </row>
    <row r="192" spans="1:43" ht="39.6">
      <c r="A192" s="103"/>
      <c r="B192" s="140" t="s">
        <v>717</v>
      </c>
      <c r="C192" s="82" t="s">
        <v>718</v>
      </c>
      <c r="D192" s="76"/>
      <c r="E192" s="76"/>
      <c r="F192" s="76"/>
      <c r="G192" s="76"/>
      <c r="H192" s="76"/>
      <c r="I192" s="76"/>
      <c r="J192" s="76"/>
      <c r="K192" s="76"/>
      <c r="L192" s="75">
        <v>24</v>
      </c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122">
        <v>24</v>
      </c>
      <c r="AA192" s="179"/>
      <c r="AB192" s="5"/>
      <c r="AC192" s="77">
        <v>0</v>
      </c>
      <c r="AD192" s="181"/>
      <c r="AE192" s="260" t="s">
        <v>502</v>
      </c>
      <c r="AF192" s="42" t="s">
        <v>419</v>
      </c>
      <c r="AG192" s="42" t="s">
        <v>419</v>
      </c>
      <c r="AH192" s="42" t="s">
        <v>419</v>
      </c>
      <c r="AI192" s="42" t="s">
        <v>419</v>
      </c>
      <c r="AJ192" s="54"/>
      <c r="AK192" s="237"/>
      <c r="AL192" s="179"/>
      <c r="AM192" s="5"/>
      <c r="AN192" s="27"/>
      <c r="AO192" s="12"/>
      <c r="AP192" s="65"/>
      <c r="AQ192" s="64"/>
    </row>
    <row r="193" spans="1:43" ht="39.6">
      <c r="A193" s="103"/>
      <c r="B193" s="140" t="s">
        <v>719</v>
      </c>
      <c r="C193" s="82" t="s">
        <v>720</v>
      </c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122">
        <v>0</v>
      </c>
      <c r="AA193" s="179"/>
      <c r="AB193" s="5"/>
      <c r="AC193" s="77">
        <v>0</v>
      </c>
      <c r="AD193" s="181"/>
      <c r="AE193" s="260" t="s">
        <v>502</v>
      </c>
      <c r="AF193" s="42" t="s">
        <v>419</v>
      </c>
      <c r="AG193" s="42" t="s">
        <v>419</v>
      </c>
      <c r="AH193" s="42" t="s">
        <v>419</v>
      </c>
      <c r="AI193" s="42" t="s">
        <v>419</v>
      </c>
      <c r="AJ193" s="54"/>
      <c r="AK193" s="237"/>
      <c r="AL193" s="179"/>
      <c r="AM193" s="5"/>
      <c r="AN193" s="27"/>
      <c r="AO193" s="12"/>
      <c r="AP193" s="65"/>
      <c r="AQ193" s="64"/>
    </row>
    <row r="194" spans="1:43" ht="39.6">
      <c r="A194" s="103"/>
      <c r="B194" s="140" t="s">
        <v>721</v>
      </c>
      <c r="C194" s="82" t="s">
        <v>722</v>
      </c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122">
        <v>0</v>
      </c>
      <c r="AA194" s="179"/>
      <c r="AB194" s="5"/>
      <c r="AC194" s="77">
        <v>0</v>
      </c>
      <c r="AD194" s="181"/>
      <c r="AE194" s="260" t="s">
        <v>502</v>
      </c>
      <c r="AF194" s="42" t="s">
        <v>419</v>
      </c>
      <c r="AG194" s="42" t="s">
        <v>419</v>
      </c>
      <c r="AH194" s="42" t="s">
        <v>419</v>
      </c>
      <c r="AI194" s="42" t="s">
        <v>419</v>
      </c>
      <c r="AJ194" s="54"/>
      <c r="AK194" s="237"/>
      <c r="AL194" s="179"/>
      <c r="AM194" s="5"/>
      <c r="AN194" s="27"/>
      <c r="AO194" s="12"/>
      <c r="AP194" s="65"/>
      <c r="AQ194" s="64"/>
    </row>
    <row r="195" spans="1:43" ht="39.6">
      <c r="A195" s="103"/>
      <c r="B195" s="140" t="s">
        <v>723</v>
      </c>
      <c r="C195" s="82" t="s">
        <v>724</v>
      </c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122">
        <v>0</v>
      </c>
      <c r="AA195" s="179"/>
      <c r="AB195" s="5"/>
      <c r="AC195" s="77">
        <v>0</v>
      </c>
      <c r="AD195" s="181"/>
      <c r="AE195" s="260" t="s">
        <v>502</v>
      </c>
      <c r="AF195" s="42" t="s">
        <v>419</v>
      </c>
      <c r="AG195" s="42" t="s">
        <v>419</v>
      </c>
      <c r="AH195" s="42" t="s">
        <v>419</v>
      </c>
      <c r="AI195" s="42" t="s">
        <v>419</v>
      </c>
      <c r="AJ195" s="54"/>
      <c r="AK195" s="237"/>
      <c r="AL195" s="179"/>
      <c r="AM195" s="5"/>
      <c r="AN195" s="27"/>
      <c r="AO195" s="12"/>
      <c r="AP195" s="65"/>
      <c r="AQ195" s="64"/>
    </row>
    <row r="196" spans="1:43" ht="39.6">
      <c r="A196" s="103"/>
      <c r="B196" s="140" t="s">
        <v>725</v>
      </c>
      <c r="C196" s="82" t="s">
        <v>726</v>
      </c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122">
        <v>0</v>
      </c>
      <c r="AA196" s="179"/>
      <c r="AB196" s="5"/>
      <c r="AC196" s="77">
        <v>0</v>
      </c>
      <c r="AD196" s="181"/>
      <c r="AE196" s="260" t="s">
        <v>502</v>
      </c>
      <c r="AF196" s="42" t="s">
        <v>419</v>
      </c>
      <c r="AG196" s="42" t="s">
        <v>419</v>
      </c>
      <c r="AH196" s="42" t="s">
        <v>419</v>
      </c>
      <c r="AI196" s="42" t="s">
        <v>419</v>
      </c>
      <c r="AJ196" s="54"/>
      <c r="AK196" s="237"/>
      <c r="AL196" s="179"/>
      <c r="AM196" s="5"/>
      <c r="AN196" s="27"/>
      <c r="AO196" s="12"/>
      <c r="AP196" s="65"/>
      <c r="AQ196" s="64"/>
    </row>
    <row r="197" spans="1:43" ht="39.6">
      <c r="A197" s="103"/>
      <c r="B197" s="140" t="s">
        <v>727</v>
      </c>
      <c r="C197" s="82" t="s">
        <v>728</v>
      </c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122">
        <v>0</v>
      </c>
      <c r="AA197" s="179"/>
      <c r="AB197" s="5"/>
      <c r="AC197" s="77">
        <v>0</v>
      </c>
      <c r="AD197" s="181"/>
      <c r="AE197" s="260" t="s">
        <v>502</v>
      </c>
      <c r="AF197" s="42" t="s">
        <v>419</v>
      </c>
      <c r="AG197" s="42" t="s">
        <v>419</v>
      </c>
      <c r="AH197" s="42" t="s">
        <v>419</v>
      </c>
      <c r="AI197" s="42" t="s">
        <v>419</v>
      </c>
      <c r="AJ197" s="54"/>
      <c r="AK197" s="237"/>
      <c r="AL197" s="179"/>
      <c r="AM197" s="5"/>
      <c r="AN197" s="27"/>
      <c r="AO197" s="12"/>
      <c r="AP197" s="65"/>
      <c r="AQ197" s="64"/>
    </row>
    <row r="198" spans="1:43" ht="39.6">
      <c r="A198" s="103"/>
      <c r="B198" s="140" t="s">
        <v>729</v>
      </c>
      <c r="C198" s="82" t="s">
        <v>730</v>
      </c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122">
        <v>0</v>
      </c>
      <c r="AA198" s="179"/>
      <c r="AB198" s="5"/>
      <c r="AC198" s="77">
        <v>0</v>
      </c>
      <c r="AD198" s="181"/>
      <c r="AE198" s="260" t="s">
        <v>502</v>
      </c>
      <c r="AF198" s="42" t="s">
        <v>419</v>
      </c>
      <c r="AG198" s="42" t="s">
        <v>419</v>
      </c>
      <c r="AH198" s="42" t="s">
        <v>419</v>
      </c>
      <c r="AI198" s="42" t="s">
        <v>419</v>
      </c>
      <c r="AJ198" s="54"/>
      <c r="AK198" s="237"/>
      <c r="AL198" s="179"/>
      <c r="AM198" s="5"/>
      <c r="AN198" s="27"/>
      <c r="AO198" s="12"/>
      <c r="AP198" s="65"/>
      <c r="AQ198" s="64"/>
    </row>
    <row r="199" spans="1:43" ht="39.6">
      <c r="A199" s="103"/>
      <c r="B199" s="140" t="s">
        <v>731</v>
      </c>
      <c r="C199" s="82" t="s">
        <v>732</v>
      </c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122">
        <v>0</v>
      </c>
      <c r="AA199" s="179"/>
      <c r="AB199" s="5"/>
      <c r="AC199" s="77">
        <v>0</v>
      </c>
      <c r="AD199" s="181"/>
      <c r="AE199" s="260" t="s">
        <v>502</v>
      </c>
      <c r="AF199" s="42" t="s">
        <v>419</v>
      </c>
      <c r="AG199" s="42" t="s">
        <v>419</v>
      </c>
      <c r="AH199" s="42" t="s">
        <v>419</v>
      </c>
      <c r="AI199" s="42" t="s">
        <v>419</v>
      </c>
      <c r="AJ199" s="54"/>
      <c r="AK199" s="237"/>
      <c r="AL199" s="179"/>
      <c r="AM199" s="5"/>
      <c r="AN199" s="27"/>
      <c r="AO199" s="12"/>
      <c r="AP199" s="65"/>
      <c r="AQ199" s="64"/>
    </row>
    <row r="200" spans="1:43" ht="39.6">
      <c r="A200" s="103"/>
      <c r="B200" s="140" t="s">
        <v>733</v>
      </c>
      <c r="C200" s="82" t="s">
        <v>734</v>
      </c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122">
        <v>0</v>
      </c>
      <c r="AA200" s="179"/>
      <c r="AB200" s="5"/>
      <c r="AC200" s="77">
        <v>0</v>
      </c>
      <c r="AD200" s="181"/>
      <c r="AE200" s="260" t="s">
        <v>502</v>
      </c>
      <c r="AF200" s="42" t="s">
        <v>419</v>
      </c>
      <c r="AG200" s="42" t="s">
        <v>419</v>
      </c>
      <c r="AH200" s="42" t="s">
        <v>419</v>
      </c>
      <c r="AI200" s="42" t="s">
        <v>419</v>
      </c>
      <c r="AJ200" s="54"/>
      <c r="AK200" s="237"/>
      <c r="AL200" s="179"/>
      <c r="AM200" s="5"/>
      <c r="AN200" s="27"/>
      <c r="AO200" s="12"/>
      <c r="AP200" s="65"/>
      <c r="AQ200" s="64"/>
    </row>
    <row r="201" spans="1:43" ht="39.6">
      <c r="A201" s="103"/>
      <c r="B201" s="140" t="s">
        <v>735</v>
      </c>
      <c r="C201" s="82" t="s">
        <v>736</v>
      </c>
      <c r="D201" s="76"/>
      <c r="E201" s="76"/>
      <c r="F201" s="76"/>
      <c r="G201" s="76"/>
      <c r="H201" s="76"/>
      <c r="I201" s="76"/>
      <c r="J201" s="76"/>
      <c r="K201" s="76"/>
      <c r="L201" s="75">
        <v>12</v>
      </c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122">
        <v>12</v>
      </c>
      <c r="AA201" s="179"/>
      <c r="AB201" s="5"/>
      <c r="AC201" s="77">
        <v>0</v>
      </c>
      <c r="AD201" s="181"/>
      <c r="AE201" s="260" t="s">
        <v>502</v>
      </c>
      <c r="AF201" s="42" t="s">
        <v>419</v>
      </c>
      <c r="AG201" s="42" t="s">
        <v>419</v>
      </c>
      <c r="AH201" s="42" t="s">
        <v>419</v>
      </c>
      <c r="AI201" s="42" t="s">
        <v>419</v>
      </c>
      <c r="AJ201" s="55"/>
      <c r="AK201" s="237"/>
      <c r="AL201" s="179"/>
      <c r="AM201" s="5"/>
      <c r="AN201" s="27"/>
      <c r="AO201" s="12"/>
      <c r="AP201" s="65"/>
      <c r="AQ201" s="64"/>
    </row>
    <row r="202" spans="1:43" ht="49.2">
      <c r="A202" s="103"/>
      <c r="B202" s="140" t="s">
        <v>737</v>
      </c>
      <c r="C202" s="82" t="s">
        <v>738</v>
      </c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122">
        <v>0</v>
      </c>
      <c r="AA202" s="179"/>
      <c r="AB202" s="5"/>
      <c r="AC202" s="77">
        <v>0</v>
      </c>
      <c r="AD202" s="181"/>
      <c r="AE202" s="260" t="s">
        <v>502</v>
      </c>
      <c r="AF202" s="42" t="s">
        <v>419</v>
      </c>
      <c r="AG202" s="42" t="s">
        <v>419</v>
      </c>
      <c r="AH202" s="42" t="s">
        <v>419</v>
      </c>
      <c r="AI202" s="42" t="s">
        <v>419</v>
      </c>
      <c r="AJ202" s="54"/>
      <c r="AK202" s="237"/>
      <c r="AL202" s="179"/>
      <c r="AM202" s="5"/>
      <c r="AN202" s="27"/>
      <c r="AO202" s="12"/>
      <c r="AP202" s="65"/>
      <c r="AQ202" s="64"/>
    </row>
    <row r="203" spans="1:43" ht="39.6">
      <c r="A203" s="103"/>
      <c r="B203" s="140" t="s">
        <v>739</v>
      </c>
      <c r="C203" s="82" t="s">
        <v>740</v>
      </c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122">
        <v>0</v>
      </c>
      <c r="AA203" s="179"/>
      <c r="AB203" s="5"/>
      <c r="AC203" s="77">
        <v>0</v>
      </c>
      <c r="AD203" s="181"/>
      <c r="AE203" s="260" t="s">
        <v>502</v>
      </c>
      <c r="AF203" s="42" t="s">
        <v>419</v>
      </c>
      <c r="AG203" s="42" t="s">
        <v>419</v>
      </c>
      <c r="AH203" s="42" t="s">
        <v>419</v>
      </c>
      <c r="AI203" s="42" t="s">
        <v>419</v>
      </c>
      <c r="AJ203" s="54"/>
      <c r="AK203" s="237"/>
      <c r="AL203" s="179"/>
      <c r="AM203" s="5"/>
      <c r="AN203" s="27"/>
      <c r="AO203" s="12"/>
      <c r="AP203" s="65"/>
      <c r="AQ203" s="64"/>
    </row>
    <row r="204" spans="1:43" ht="68.400000000000006">
      <c r="A204" s="103"/>
      <c r="B204" s="140" t="s">
        <v>741</v>
      </c>
      <c r="C204" s="82" t="s">
        <v>742</v>
      </c>
      <c r="D204" s="76"/>
      <c r="E204" s="76"/>
      <c r="F204" s="76"/>
      <c r="G204" s="76"/>
      <c r="H204" s="76"/>
      <c r="I204" s="76"/>
      <c r="J204" s="76"/>
      <c r="K204" s="76"/>
      <c r="L204" s="75">
        <v>12</v>
      </c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122">
        <v>12</v>
      </c>
      <c r="AA204" s="179"/>
      <c r="AB204" s="5"/>
      <c r="AC204" s="77">
        <v>0</v>
      </c>
      <c r="AD204" s="181"/>
      <c r="AE204" s="260" t="s">
        <v>502</v>
      </c>
      <c r="AF204" s="42" t="s">
        <v>419</v>
      </c>
      <c r="AG204" s="42" t="s">
        <v>419</v>
      </c>
      <c r="AH204" s="42" t="s">
        <v>419</v>
      </c>
      <c r="AI204" s="42" t="s">
        <v>419</v>
      </c>
      <c r="AJ204" s="54"/>
      <c r="AK204" s="237"/>
      <c r="AL204" s="179"/>
      <c r="AM204" s="5"/>
      <c r="AN204" s="27"/>
      <c r="AO204" s="12"/>
      <c r="AP204" s="65"/>
      <c r="AQ204" s="64"/>
    </row>
    <row r="205" spans="1:43" ht="58.8">
      <c r="A205" s="103"/>
      <c r="B205" s="140" t="s">
        <v>743</v>
      </c>
      <c r="C205" s="82" t="s">
        <v>744</v>
      </c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122">
        <v>0</v>
      </c>
      <c r="AA205" s="179"/>
      <c r="AB205" s="5"/>
      <c r="AC205" s="77">
        <v>0</v>
      </c>
      <c r="AD205" s="181"/>
      <c r="AE205" s="260" t="s">
        <v>502</v>
      </c>
      <c r="AF205" s="42" t="s">
        <v>419</v>
      </c>
      <c r="AG205" s="42" t="s">
        <v>419</v>
      </c>
      <c r="AH205" s="42" t="s">
        <v>419</v>
      </c>
      <c r="AI205" s="42" t="s">
        <v>419</v>
      </c>
      <c r="AJ205" s="54"/>
      <c r="AK205" s="237"/>
      <c r="AL205" s="179"/>
      <c r="AM205" s="5"/>
      <c r="AN205" s="27"/>
      <c r="AO205" s="12"/>
      <c r="AP205" s="65"/>
      <c r="AQ205" s="64"/>
    </row>
    <row r="206" spans="1:43" ht="68.400000000000006">
      <c r="A206" s="103"/>
      <c r="B206" s="140" t="s">
        <v>745</v>
      </c>
      <c r="C206" s="82" t="s">
        <v>746</v>
      </c>
      <c r="D206" s="76"/>
      <c r="E206" s="76"/>
      <c r="F206" s="76"/>
      <c r="G206" s="76"/>
      <c r="H206" s="76"/>
      <c r="I206" s="76"/>
      <c r="J206" s="76"/>
      <c r="K206" s="76"/>
      <c r="L206" s="75">
        <v>24</v>
      </c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122">
        <v>24</v>
      </c>
      <c r="AA206" s="179"/>
      <c r="AB206" s="5"/>
      <c r="AC206" s="77">
        <v>0</v>
      </c>
      <c r="AD206" s="181"/>
      <c r="AE206" s="260" t="s">
        <v>502</v>
      </c>
      <c r="AF206" s="42" t="s">
        <v>419</v>
      </c>
      <c r="AG206" s="42" t="s">
        <v>419</v>
      </c>
      <c r="AH206" s="42" t="s">
        <v>419</v>
      </c>
      <c r="AI206" s="42" t="s">
        <v>419</v>
      </c>
      <c r="AJ206" s="54"/>
      <c r="AK206" s="237"/>
      <c r="AL206" s="179"/>
      <c r="AM206" s="5"/>
      <c r="AN206" s="27"/>
      <c r="AO206" s="12"/>
      <c r="AP206" s="65"/>
      <c r="AQ206" s="64"/>
    </row>
    <row r="207" spans="1:43" ht="68.400000000000006">
      <c r="A207" s="103"/>
      <c r="B207" s="140" t="s">
        <v>747</v>
      </c>
      <c r="C207" s="82" t="s">
        <v>748</v>
      </c>
      <c r="D207" s="76"/>
      <c r="E207" s="76"/>
      <c r="F207" s="76"/>
      <c r="G207" s="76"/>
      <c r="H207" s="76"/>
      <c r="I207" s="76"/>
      <c r="J207" s="76"/>
      <c r="K207" s="76"/>
      <c r="L207" s="75">
        <v>24</v>
      </c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122">
        <v>24</v>
      </c>
      <c r="AA207" s="179"/>
      <c r="AB207" s="5"/>
      <c r="AC207" s="77">
        <v>0</v>
      </c>
      <c r="AD207" s="181"/>
      <c r="AE207" s="260" t="s">
        <v>502</v>
      </c>
      <c r="AF207" s="42" t="s">
        <v>419</v>
      </c>
      <c r="AG207" s="42" t="s">
        <v>419</v>
      </c>
      <c r="AH207" s="42" t="s">
        <v>419</v>
      </c>
      <c r="AI207" s="42" t="s">
        <v>419</v>
      </c>
      <c r="AJ207" s="54"/>
      <c r="AK207" s="237"/>
      <c r="AL207" s="179"/>
      <c r="AM207" s="5"/>
      <c r="AN207" s="27"/>
      <c r="AO207" s="12"/>
      <c r="AP207" s="65"/>
      <c r="AQ207" s="64"/>
    </row>
    <row r="208" spans="1:43" ht="49.2">
      <c r="A208" s="103"/>
      <c r="B208" s="140" t="s">
        <v>749</v>
      </c>
      <c r="C208" s="82" t="s">
        <v>750</v>
      </c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122">
        <v>0</v>
      </c>
      <c r="AA208" s="179"/>
      <c r="AB208" s="5"/>
      <c r="AC208" s="77">
        <v>0</v>
      </c>
      <c r="AD208" s="181"/>
      <c r="AE208" s="260" t="s">
        <v>502</v>
      </c>
      <c r="AF208" s="42" t="s">
        <v>419</v>
      </c>
      <c r="AG208" s="42" t="s">
        <v>419</v>
      </c>
      <c r="AH208" s="42" t="s">
        <v>419</v>
      </c>
      <c r="AI208" s="42" t="s">
        <v>419</v>
      </c>
      <c r="AJ208" s="54"/>
      <c r="AK208" s="237"/>
      <c r="AL208" s="179"/>
      <c r="AM208" s="5"/>
      <c r="AN208" s="27"/>
      <c r="AO208" s="12"/>
      <c r="AP208" s="65"/>
      <c r="AQ208" s="64"/>
    </row>
    <row r="209" spans="1:43" ht="49.2">
      <c r="A209" s="103"/>
      <c r="B209" s="140" t="s">
        <v>751</v>
      </c>
      <c r="C209" s="82" t="s">
        <v>752</v>
      </c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122">
        <v>0</v>
      </c>
      <c r="AA209" s="179"/>
      <c r="AB209" s="5"/>
      <c r="AC209" s="77">
        <v>0</v>
      </c>
      <c r="AD209" s="181"/>
      <c r="AE209" s="260" t="s">
        <v>502</v>
      </c>
      <c r="AF209" s="42" t="s">
        <v>419</v>
      </c>
      <c r="AG209" s="42" t="s">
        <v>419</v>
      </c>
      <c r="AH209" s="42" t="s">
        <v>419</v>
      </c>
      <c r="AI209" s="42" t="s">
        <v>419</v>
      </c>
      <c r="AJ209" s="54"/>
      <c r="AK209" s="237"/>
      <c r="AL209" s="179"/>
      <c r="AM209" s="5"/>
      <c r="AN209" s="27"/>
      <c r="AO209" s="12"/>
      <c r="AP209" s="65"/>
      <c r="AQ209" s="64"/>
    </row>
    <row r="210" spans="1:43" ht="30">
      <c r="A210" s="103"/>
      <c r="B210" s="140" t="s">
        <v>753</v>
      </c>
      <c r="C210" s="82" t="s">
        <v>754</v>
      </c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122">
        <v>0</v>
      </c>
      <c r="AA210" s="179"/>
      <c r="AB210" s="5"/>
      <c r="AC210" s="77">
        <v>0</v>
      </c>
      <c r="AD210" s="181"/>
      <c r="AE210" s="260" t="s">
        <v>502</v>
      </c>
      <c r="AF210" s="42" t="s">
        <v>419</v>
      </c>
      <c r="AG210" s="42" t="s">
        <v>419</v>
      </c>
      <c r="AH210" s="42" t="s">
        <v>419</v>
      </c>
      <c r="AI210" s="42" t="s">
        <v>419</v>
      </c>
      <c r="AJ210" s="54"/>
      <c r="AK210" s="237"/>
      <c r="AL210" s="179"/>
      <c r="AM210" s="5"/>
      <c r="AN210" s="27"/>
      <c r="AO210" s="12"/>
      <c r="AP210" s="65"/>
      <c r="AQ210" s="64"/>
    </row>
    <row r="211" spans="1:43" ht="30">
      <c r="A211" s="103"/>
      <c r="B211" s="140" t="s">
        <v>755</v>
      </c>
      <c r="C211" s="82" t="s">
        <v>756</v>
      </c>
      <c r="D211" s="76"/>
      <c r="E211" s="76"/>
      <c r="F211" s="76"/>
      <c r="G211" s="75">
        <v>1</v>
      </c>
      <c r="H211" s="76"/>
      <c r="I211" s="76"/>
      <c r="J211" s="76"/>
      <c r="K211" s="76"/>
      <c r="L211" s="75">
        <v>4</v>
      </c>
      <c r="M211" s="76"/>
      <c r="N211" s="76"/>
      <c r="O211" s="75">
        <v>3</v>
      </c>
      <c r="P211" s="75">
        <v>1</v>
      </c>
      <c r="Q211" s="76"/>
      <c r="R211" s="76"/>
      <c r="S211" s="75">
        <v>1</v>
      </c>
      <c r="T211" s="76"/>
      <c r="U211" s="76"/>
      <c r="V211" s="76"/>
      <c r="W211" s="76"/>
      <c r="X211" s="76"/>
      <c r="Y211" s="76"/>
      <c r="Z211" s="122">
        <v>10</v>
      </c>
      <c r="AA211" s="179"/>
      <c r="AB211" s="5"/>
      <c r="AC211" s="77">
        <v>0</v>
      </c>
      <c r="AD211" s="181"/>
      <c r="AE211" s="260" t="s">
        <v>502</v>
      </c>
      <c r="AF211" s="42" t="s">
        <v>419</v>
      </c>
      <c r="AG211" s="42" t="s">
        <v>419</v>
      </c>
      <c r="AH211" s="42" t="s">
        <v>419</v>
      </c>
      <c r="AI211" s="42" t="s">
        <v>419</v>
      </c>
      <c r="AJ211" s="54"/>
      <c r="AK211" s="237"/>
      <c r="AL211" s="179"/>
      <c r="AM211" s="5"/>
      <c r="AN211" s="27"/>
      <c r="AO211" s="12"/>
      <c r="AP211" s="65"/>
      <c r="AQ211" s="64"/>
    </row>
    <row r="212" spans="1:43" ht="30">
      <c r="A212" s="103"/>
      <c r="B212" s="140" t="s">
        <v>757</v>
      </c>
      <c r="C212" s="82" t="s">
        <v>758</v>
      </c>
      <c r="D212" s="76"/>
      <c r="E212" s="76"/>
      <c r="F212" s="76"/>
      <c r="G212" s="75">
        <v>1</v>
      </c>
      <c r="H212" s="76"/>
      <c r="I212" s="76"/>
      <c r="J212" s="76"/>
      <c r="K212" s="76"/>
      <c r="L212" s="75">
        <v>4</v>
      </c>
      <c r="M212" s="76"/>
      <c r="N212" s="76"/>
      <c r="O212" s="76"/>
      <c r="P212" s="75">
        <v>1</v>
      </c>
      <c r="Q212" s="76"/>
      <c r="R212" s="75">
        <v>5</v>
      </c>
      <c r="S212" s="75">
        <v>1</v>
      </c>
      <c r="T212" s="76"/>
      <c r="U212" s="75">
        <v>2</v>
      </c>
      <c r="V212" s="76"/>
      <c r="W212" s="76"/>
      <c r="X212" s="76"/>
      <c r="Y212" s="76"/>
      <c r="Z212" s="122">
        <v>14</v>
      </c>
      <c r="AA212" s="179"/>
      <c r="AB212" s="5"/>
      <c r="AC212" s="77">
        <v>0</v>
      </c>
      <c r="AD212" s="181"/>
      <c r="AE212" s="260" t="s">
        <v>502</v>
      </c>
      <c r="AF212" s="42" t="s">
        <v>419</v>
      </c>
      <c r="AG212" s="42" t="s">
        <v>419</v>
      </c>
      <c r="AH212" s="42" t="s">
        <v>419</v>
      </c>
      <c r="AI212" s="42" t="s">
        <v>419</v>
      </c>
      <c r="AJ212" s="54"/>
      <c r="AK212" s="237"/>
      <c r="AL212" s="179"/>
      <c r="AM212" s="5"/>
      <c r="AN212" s="27"/>
      <c r="AO212" s="12"/>
      <c r="AP212" s="65"/>
      <c r="AQ212" s="64"/>
    </row>
    <row r="213" spans="1:43" ht="30">
      <c r="A213" s="103"/>
      <c r="B213" s="140" t="s">
        <v>759</v>
      </c>
      <c r="C213" s="82" t="s">
        <v>760</v>
      </c>
      <c r="D213" s="76"/>
      <c r="E213" s="76"/>
      <c r="F213" s="76"/>
      <c r="G213" s="75">
        <v>1</v>
      </c>
      <c r="H213" s="76"/>
      <c r="I213" s="76"/>
      <c r="J213" s="76"/>
      <c r="K213" s="76"/>
      <c r="L213" s="75">
        <v>4</v>
      </c>
      <c r="M213" s="76"/>
      <c r="N213" s="76"/>
      <c r="O213" s="76"/>
      <c r="P213" s="75">
        <v>1</v>
      </c>
      <c r="Q213" s="76"/>
      <c r="R213" s="76"/>
      <c r="S213" s="75">
        <v>1</v>
      </c>
      <c r="T213" s="76"/>
      <c r="U213" s="76"/>
      <c r="V213" s="76"/>
      <c r="W213" s="76"/>
      <c r="X213" s="76"/>
      <c r="Y213" s="76"/>
      <c r="Z213" s="122">
        <v>7</v>
      </c>
      <c r="AA213" s="179"/>
      <c r="AB213" s="5"/>
      <c r="AC213" s="77">
        <v>0</v>
      </c>
      <c r="AD213" s="181"/>
      <c r="AE213" s="260" t="s">
        <v>502</v>
      </c>
      <c r="AF213" s="42" t="s">
        <v>419</v>
      </c>
      <c r="AG213" s="42" t="s">
        <v>419</v>
      </c>
      <c r="AH213" s="42" t="s">
        <v>419</v>
      </c>
      <c r="AI213" s="42" t="s">
        <v>419</v>
      </c>
      <c r="AJ213" s="54"/>
      <c r="AK213" s="237"/>
      <c r="AL213" s="179"/>
      <c r="AM213" s="5"/>
      <c r="AN213" s="27"/>
      <c r="AO213" s="12"/>
      <c r="AP213" s="65"/>
      <c r="AQ213" s="64"/>
    </row>
    <row r="214" spans="1:43" ht="30">
      <c r="A214" s="103"/>
      <c r="B214" s="140" t="s">
        <v>761</v>
      </c>
      <c r="C214" s="82" t="s">
        <v>762</v>
      </c>
      <c r="D214" s="76"/>
      <c r="E214" s="76"/>
      <c r="F214" s="76"/>
      <c r="G214" s="75">
        <v>1</v>
      </c>
      <c r="H214" s="76"/>
      <c r="I214" s="76"/>
      <c r="J214" s="76"/>
      <c r="K214" s="76"/>
      <c r="L214" s="75">
        <v>4</v>
      </c>
      <c r="M214" s="76"/>
      <c r="N214" s="76"/>
      <c r="O214" s="76"/>
      <c r="P214" s="75">
        <v>1</v>
      </c>
      <c r="Q214" s="76"/>
      <c r="R214" s="76"/>
      <c r="S214" s="75">
        <v>1</v>
      </c>
      <c r="T214" s="76"/>
      <c r="U214" s="75">
        <v>2</v>
      </c>
      <c r="V214" s="76"/>
      <c r="W214" s="76"/>
      <c r="X214" s="76"/>
      <c r="Y214" s="76"/>
      <c r="Z214" s="122">
        <v>9</v>
      </c>
      <c r="AA214" s="249"/>
      <c r="AB214" s="24"/>
      <c r="AC214" s="77">
        <v>0</v>
      </c>
      <c r="AD214" s="251"/>
      <c r="AE214" s="260" t="s">
        <v>502</v>
      </c>
      <c r="AF214" s="42" t="s">
        <v>419</v>
      </c>
      <c r="AG214" s="42" t="s">
        <v>419</v>
      </c>
      <c r="AH214" s="42" t="s">
        <v>419</v>
      </c>
      <c r="AI214" s="42" t="s">
        <v>419</v>
      </c>
      <c r="AJ214" s="54"/>
      <c r="AK214" s="237"/>
      <c r="AL214" s="179"/>
      <c r="AM214" s="5"/>
      <c r="AN214" s="27"/>
      <c r="AO214" s="12"/>
      <c r="AP214" s="65"/>
      <c r="AQ214" s="64"/>
    </row>
    <row r="215" spans="1:43" ht="30">
      <c r="A215" s="103"/>
      <c r="B215" s="140" t="s">
        <v>763</v>
      </c>
      <c r="C215" s="82" t="s">
        <v>764</v>
      </c>
      <c r="D215" s="76"/>
      <c r="E215" s="76"/>
      <c r="F215" s="76"/>
      <c r="G215" s="75">
        <v>1</v>
      </c>
      <c r="H215" s="76"/>
      <c r="I215" s="76"/>
      <c r="J215" s="76"/>
      <c r="K215" s="76"/>
      <c r="L215" s="75">
        <v>4</v>
      </c>
      <c r="M215" s="76"/>
      <c r="N215" s="76"/>
      <c r="O215" s="76"/>
      <c r="P215" s="75">
        <v>1</v>
      </c>
      <c r="Q215" s="76"/>
      <c r="R215" s="76"/>
      <c r="S215" s="75">
        <v>1</v>
      </c>
      <c r="T215" s="76"/>
      <c r="U215" s="76"/>
      <c r="V215" s="76"/>
      <c r="W215" s="76"/>
      <c r="X215" s="76"/>
      <c r="Y215" s="76"/>
      <c r="Z215" s="122">
        <v>7</v>
      </c>
      <c r="AA215" s="250"/>
      <c r="AB215" s="22"/>
      <c r="AC215" s="77">
        <v>0</v>
      </c>
      <c r="AD215" s="252"/>
      <c r="AE215" s="260" t="s">
        <v>502</v>
      </c>
      <c r="AF215" s="42" t="s">
        <v>419</v>
      </c>
      <c r="AG215" s="42" t="s">
        <v>419</v>
      </c>
      <c r="AH215" s="42" t="s">
        <v>419</v>
      </c>
      <c r="AI215" s="42" t="s">
        <v>419</v>
      </c>
      <c r="AJ215" s="54"/>
      <c r="AK215" s="253"/>
      <c r="AL215" s="250"/>
      <c r="AM215" s="22"/>
      <c r="AN215" s="35"/>
      <c r="AO215" s="23"/>
      <c r="AP215" s="65"/>
      <c r="AQ215" s="64"/>
    </row>
    <row r="216" spans="1:43" ht="30">
      <c r="A216" s="103"/>
      <c r="B216" s="140" t="s">
        <v>765</v>
      </c>
      <c r="C216" s="82" t="s">
        <v>766</v>
      </c>
      <c r="D216" s="76"/>
      <c r="E216" s="76"/>
      <c r="F216" s="76"/>
      <c r="G216" s="75">
        <v>1</v>
      </c>
      <c r="H216" s="76"/>
      <c r="I216" s="76"/>
      <c r="J216" s="76"/>
      <c r="K216" s="76"/>
      <c r="L216" s="75">
        <v>4</v>
      </c>
      <c r="M216" s="76"/>
      <c r="N216" s="76"/>
      <c r="O216" s="76"/>
      <c r="P216" s="75">
        <v>1</v>
      </c>
      <c r="Q216" s="76"/>
      <c r="R216" s="76"/>
      <c r="S216" s="75">
        <v>1</v>
      </c>
      <c r="T216" s="76"/>
      <c r="U216" s="76"/>
      <c r="V216" s="76"/>
      <c r="W216" s="76"/>
      <c r="X216" s="76"/>
      <c r="Y216" s="76"/>
      <c r="Z216" s="122">
        <v>7</v>
      </c>
      <c r="AA216" s="249"/>
      <c r="AB216" s="24"/>
      <c r="AC216" s="77">
        <v>0</v>
      </c>
      <c r="AD216" s="251"/>
      <c r="AE216" s="260" t="s">
        <v>502</v>
      </c>
      <c r="AF216" s="42" t="s">
        <v>419</v>
      </c>
      <c r="AG216" s="42" t="s">
        <v>419</v>
      </c>
      <c r="AH216" s="42" t="s">
        <v>419</v>
      </c>
      <c r="AI216" s="42" t="s">
        <v>419</v>
      </c>
      <c r="AJ216" s="54"/>
      <c r="AK216" s="237"/>
      <c r="AL216" s="179"/>
      <c r="AM216" s="5"/>
      <c r="AN216" s="27"/>
      <c r="AO216" s="12"/>
      <c r="AP216" s="65"/>
      <c r="AQ216" s="64"/>
    </row>
    <row r="217" spans="1:43" ht="30">
      <c r="A217" s="103"/>
      <c r="B217" s="140" t="s">
        <v>767</v>
      </c>
      <c r="C217" s="82" t="s">
        <v>768</v>
      </c>
      <c r="D217" s="76"/>
      <c r="E217" s="76"/>
      <c r="F217" s="76"/>
      <c r="G217" s="75">
        <v>1</v>
      </c>
      <c r="H217" s="76"/>
      <c r="I217" s="76"/>
      <c r="J217" s="76"/>
      <c r="K217" s="76"/>
      <c r="L217" s="75">
        <v>4</v>
      </c>
      <c r="M217" s="76"/>
      <c r="N217" s="76"/>
      <c r="O217" s="75">
        <v>3</v>
      </c>
      <c r="P217" s="76"/>
      <c r="Q217" s="76"/>
      <c r="R217" s="76"/>
      <c r="S217" s="75">
        <v>1</v>
      </c>
      <c r="T217" s="76"/>
      <c r="U217" s="76"/>
      <c r="V217" s="76"/>
      <c r="W217" s="76"/>
      <c r="X217" s="76"/>
      <c r="Y217" s="76"/>
      <c r="Z217" s="122">
        <v>9</v>
      </c>
      <c r="AA217" s="249"/>
      <c r="AB217" s="24"/>
      <c r="AC217" s="77">
        <v>0</v>
      </c>
      <c r="AD217" s="251"/>
      <c r="AE217" s="260" t="s">
        <v>502</v>
      </c>
      <c r="AF217" s="42" t="s">
        <v>419</v>
      </c>
      <c r="AG217" s="42" t="s">
        <v>419</v>
      </c>
      <c r="AH217" s="42" t="s">
        <v>419</v>
      </c>
      <c r="AI217" s="42" t="s">
        <v>419</v>
      </c>
      <c r="AJ217" s="54"/>
      <c r="AK217" s="237"/>
      <c r="AL217" s="179"/>
      <c r="AM217" s="5"/>
      <c r="AN217" s="27"/>
      <c r="AO217" s="12"/>
      <c r="AP217" s="65"/>
      <c r="AQ217" s="64"/>
    </row>
    <row r="218" spans="1:43" ht="30">
      <c r="A218" s="103"/>
      <c r="B218" s="140" t="s">
        <v>769</v>
      </c>
      <c r="C218" s="82" t="s">
        <v>770</v>
      </c>
      <c r="D218" s="76"/>
      <c r="E218" s="76"/>
      <c r="F218" s="76"/>
      <c r="G218" s="75">
        <v>1</v>
      </c>
      <c r="H218" s="76"/>
      <c r="I218" s="76"/>
      <c r="J218" s="76"/>
      <c r="K218" s="76"/>
      <c r="L218" s="75">
        <v>4</v>
      </c>
      <c r="M218" s="76"/>
      <c r="N218" s="76"/>
      <c r="O218" s="76"/>
      <c r="P218" s="76"/>
      <c r="Q218" s="76"/>
      <c r="R218" s="76"/>
      <c r="S218" s="75">
        <v>1</v>
      </c>
      <c r="T218" s="76"/>
      <c r="U218" s="76"/>
      <c r="V218" s="76"/>
      <c r="W218" s="76"/>
      <c r="X218" s="76"/>
      <c r="Y218" s="76"/>
      <c r="Z218" s="122">
        <v>6</v>
      </c>
      <c r="AA218" s="179"/>
      <c r="AB218" s="5"/>
      <c r="AC218" s="77">
        <v>0</v>
      </c>
      <c r="AD218" s="181"/>
      <c r="AE218" s="260" t="s">
        <v>502</v>
      </c>
      <c r="AF218" s="42" t="s">
        <v>419</v>
      </c>
      <c r="AG218" s="42" t="s">
        <v>419</v>
      </c>
      <c r="AH218" s="42" t="s">
        <v>419</v>
      </c>
      <c r="AI218" s="42" t="s">
        <v>419</v>
      </c>
      <c r="AJ218" s="54"/>
      <c r="AK218" s="237"/>
      <c r="AL218" s="179"/>
      <c r="AM218" s="5"/>
      <c r="AN218" s="27"/>
      <c r="AO218" s="12"/>
      <c r="AP218" s="65"/>
      <c r="AQ218" s="64"/>
    </row>
    <row r="219" spans="1:43" ht="30">
      <c r="A219" s="103"/>
      <c r="B219" s="140" t="s">
        <v>771</v>
      </c>
      <c r="C219" s="82" t="s">
        <v>772</v>
      </c>
      <c r="D219" s="76"/>
      <c r="E219" s="76"/>
      <c r="F219" s="76"/>
      <c r="G219" s="75">
        <v>1</v>
      </c>
      <c r="H219" s="76"/>
      <c r="I219" s="76"/>
      <c r="J219" s="76"/>
      <c r="K219" s="76"/>
      <c r="L219" s="75">
        <v>4</v>
      </c>
      <c r="M219" s="76"/>
      <c r="N219" s="76"/>
      <c r="O219" s="76"/>
      <c r="P219" s="76"/>
      <c r="Q219" s="76"/>
      <c r="R219" s="76"/>
      <c r="S219" s="75">
        <v>1</v>
      </c>
      <c r="T219" s="76"/>
      <c r="U219" s="76"/>
      <c r="V219" s="76"/>
      <c r="W219" s="76"/>
      <c r="X219" s="76"/>
      <c r="Y219" s="76"/>
      <c r="Z219" s="122">
        <v>6</v>
      </c>
      <c r="AA219" s="179"/>
      <c r="AB219" s="5"/>
      <c r="AC219" s="77">
        <v>0</v>
      </c>
      <c r="AD219" s="181"/>
      <c r="AE219" s="260" t="s">
        <v>502</v>
      </c>
      <c r="AF219" s="42" t="s">
        <v>419</v>
      </c>
      <c r="AG219" s="42" t="s">
        <v>419</v>
      </c>
      <c r="AH219" s="42" t="s">
        <v>419</v>
      </c>
      <c r="AI219" s="42" t="s">
        <v>419</v>
      </c>
      <c r="AJ219" s="54"/>
      <c r="AK219" s="237"/>
      <c r="AL219" s="179"/>
      <c r="AM219" s="5"/>
      <c r="AN219" s="27"/>
      <c r="AO219" s="12"/>
      <c r="AP219" s="65"/>
      <c r="AQ219" s="64"/>
    </row>
    <row r="220" spans="1:43" ht="30">
      <c r="A220" s="103"/>
      <c r="B220" s="140" t="s">
        <v>773</v>
      </c>
      <c r="C220" s="82" t="s">
        <v>774</v>
      </c>
      <c r="D220" s="76"/>
      <c r="E220" s="76"/>
      <c r="F220" s="76"/>
      <c r="G220" s="76"/>
      <c r="H220" s="76"/>
      <c r="I220" s="76"/>
      <c r="J220" s="76"/>
      <c r="K220" s="76"/>
      <c r="L220" s="75">
        <v>4</v>
      </c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122">
        <v>4</v>
      </c>
      <c r="AA220" s="179"/>
      <c r="AB220" s="5"/>
      <c r="AC220" s="77">
        <v>0</v>
      </c>
      <c r="AD220" s="181"/>
      <c r="AE220" s="260" t="s">
        <v>502</v>
      </c>
      <c r="AF220" s="42" t="s">
        <v>419</v>
      </c>
      <c r="AG220" s="42" t="s">
        <v>419</v>
      </c>
      <c r="AH220" s="42" t="s">
        <v>419</v>
      </c>
      <c r="AI220" s="42" t="s">
        <v>419</v>
      </c>
      <c r="AJ220" s="54"/>
      <c r="AK220" s="237"/>
      <c r="AL220" s="179"/>
      <c r="AM220" s="5"/>
      <c r="AN220" s="27"/>
      <c r="AO220" s="12"/>
      <c r="AP220" s="65"/>
      <c r="AQ220" s="64"/>
    </row>
    <row r="221" spans="1:43" ht="30">
      <c r="A221" s="103"/>
      <c r="B221" s="140" t="s">
        <v>775</v>
      </c>
      <c r="C221" s="82" t="s">
        <v>776</v>
      </c>
      <c r="D221" s="76"/>
      <c r="E221" s="76"/>
      <c r="F221" s="76"/>
      <c r="G221" s="75">
        <v>5</v>
      </c>
      <c r="H221" s="76"/>
      <c r="I221" s="76"/>
      <c r="J221" s="76"/>
      <c r="K221" s="76"/>
      <c r="L221" s="76"/>
      <c r="M221" s="76"/>
      <c r="N221" s="76"/>
      <c r="O221" s="76"/>
      <c r="P221" s="75">
        <v>3</v>
      </c>
      <c r="Q221" s="76"/>
      <c r="R221" s="76"/>
      <c r="S221" s="75">
        <v>5</v>
      </c>
      <c r="T221" s="76"/>
      <c r="U221" s="76"/>
      <c r="V221" s="76"/>
      <c r="W221" s="76"/>
      <c r="X221" s="76"/>
      <c r="Y221" s="76"/>
      <c r="Z221" s="122">
        <v>13</v>
      </c>
      <c r="AA221" s="179"/>
      <c r="AB221" s="5"/>
      <c r="AC221" s="77">
        <v>0</v>
      </c>
      <c r="AD221" s="181"/>
      <c r="AE221" s="260" t="s">
        <v>502</v>
      </c>
      <c r="AF221" s="42" t="s">
        <v>419</v>
      </c>
      <c r="AG221" s="42" t="s">
        <v>419</v>
      </c>
      <c r="AH221" s="42" t="s">
        <v>419</v>
      </c>
      <c r="AI221" s="42" t="s">
        <v>419</v>
      </c>
      <c r="AJ221" s="54"/>
      <c r="AK221" s="237"/>
      <c r="AL221" s="179"/>
      <c r="AM221" s="5"/>
      <c r="AN221" s="27"/>
      <c r="AO221" s="12"/>
      <c r="AP221" s="65"/>
      <c r="AQ221" s="64"/>
    </row>
    <row r="222" spans="1:43" ht="20.399999999999999">
      <c r="A222" s="103"/>
      <c r="B222" s="140" t="s">
        <v>777</v>
      </c>
      <c r="C222" s="82" t="s">
        <v>778</v>
      </c>
      <c r="D222" s="76"/>
      <c r="E222" s="76"/>
      <c r="F222" s="76"/>
      <c r="G222" s="75">
        <v>5</v>
      </c>
      <c r="H222" s="76"/>
      <c r="I222" s="76"/>
      <c r="J222" s="76"/>
      <c r="K222" s="76"/>
      <c r="L222" s="76"/>
      <c r="M222" s="76"/>
      <c r="N222" s="76"/>
      <c r="O222" s="76"/>
      <c r="P222" s="75">
        <v>3</v>
      </c>
      <c r="Q222" s="76"/>
      <c r="R222" s="76"/>
      <c r="S222" s="75">
        <v>5</v>
      </c>
      <c r="T222" s="76"/>
      <c r="U222" s="76"/>
      <c r="V222" s="76"/>
      <c r="W222" s="76"/>
      <c r="X222" s="76"/>
      <c r="Y222" s="76"/>
      <c r="Z222" s="122">
        <v>13</v>
      </c>
      <c r="AA222" s="179"/>
      <c r="AB222" s="5"/>
      <c r="AC222" s="77">
        <v>0</v>
      </c>
      <c r="AD222" s="181"/>
      <c r="AE222" s="260" t="s">
        <v>502</v>
      </c>
      <c r="AF222" s="42" t="s">
        <v>419</v>
      </c>
      <c r="AG222" s="42" t="s">
        <v>419</v>
      </c>
      <c r="AH222" s="42" t="s">
        <v>419</v>
      </c>
      <c r="AI222" s="42" t="s">
        <v>419</v>
      </c>
      <c r="AJ222" s="54"/>
      <c r="AK222" s="237"/>
      <c r="AL222" s="179"/>
      <c r="AM222" s="5"/>
      <c r="AN222" s="27"/>
      <c r="AO222" s="12"/>
      <c r="AP222" s="65"/>
      <c r="AQ222" s="64"/>
    </row>
    <row r="223" spans="1:43" ht="30">
      <c r="A223" s="103"/>
      <c r="B223" s="140" t="s">
        <v>779</v>
      </c>
      <c r="C223" s="82" t="s">
        <v>780</v>
      </c>
      <c r="D223" s="76"/>
      <c r="E223" s="76"/>
      <c r="F223" s="76"/>
      <c r="G223" s="75">
        <v>15</v>
      </c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5">
        <v>15</v>
      </c>
      <c r="T223" s="76"/>
      <c r="U223" s="75">
        <v>3</v>
      </c>
      <c r="V223" s="76"/>
      <c r="W223" s="76"/>
      <c r="X223" s="76"/>
      <c r="Y223" s="76"/>
      <c r="Z223" s="122">
        <v>33</v>
      </c>
      <c r="AA223" s="179"/>
      <c r="AB223" s="5"/>
      <c r="AC223" s="77">
        <v>0</v>
      </c>
      <c r="AD223" s="181"/>
      <c r="AE223" s="260" t="s">
        <v>502</v>
      </c>
      <c r="AF223" s="42" t="s">
        <v>419</v>
      </c>
      <c r="AG223" s="42" t="s">
        <v>419</v>
      </c>
      <c r="AH223" s="42" t="s">
        <v>419</v>
      </c>
      <c r="AI223" s="42" t="s">
        <v>419</v>
      </c>
      <c r="AJ223" s="54"/>
      <c r="AK223" s="237"/>
      <c r="AL223" s="179"/>
      <c r="AM223" s="5"/>
      <c r="AN223" s="27"/>
      <c r="AO223" s="12"/>
      <c r="AP223" s="65"/>
      <c r="AQ223" s="64"/>
    </row>
    <row r="224" spans="1:43" ht="30">
      <c r="A224" s="103"/>
      <c r="B224" s="140" t="s">
        <v>781</v>
      </c>
      <c r="C224" s="82" t="s">
        <v>782</v>
      </c>
      <c r="D224" s="76"/>
      <c r="E224" s="76"/>
      <c r="F224" s="76"/>
      <c r="G224" s="75">
        <v>30</v>
      </c>
      <c r="H224" s="76"/>
      <c r="I224" s="76"/>
      <c r="J224" s="76"/>
      <c r="K224" s="76"/>
      <c r="L224" s="75">
        <v>30</v>
      </c>
      <c r="M224" s="76"/>
      <c r="N224" s="76"/>
      <c r="O224" s="76"/>
      <c r="P224" s="76"/>
      <c r="Q224" s="76"/>
      <c r="R224" s="75">
        <v>24</v>
      </c>
      <c r="S224" s="75">
        <v>30</v>
      </c>
      <c r="T224" s="76"/>
      <c r="U224" s="76"/>
      <c r="V224" s="76"/>
      <c r="W224" s="76"/>
      <c r="X224" s="76"/>
      <c r="Y224" s="76"/>
      <c r="Z224" s="122">
        <v>114</v>
      </c>
      <c r="AA224" s="179"/>
      <c r="AB224" s="5"/>
      <c r="AC224" s="77">
        <v>0</v>
      </c>
      <c r="AD224" s="181"/>
      <c r="AE224" s="260" t="s">
        <v>502</v>
      </c>
      <c r="AF224" s="42" t="s">
        <v>419</v>
      </c>
      <c r="AG224" s="42" t="s">
        <v>419</v>
      </c>
      <c r="AH224" s="42" t="s">
        <v>419</v>
      </c>
      <c r="AI224" s="42" t="s">
        <v>419</v>
      </c>
      <c r="AJ224" s="54"/>
      <c r="AK224" s="237"/>
      <c r="AL224" s="179"/>
      <c r="AM224" s="5"/>
      <c r="AN224" s="27"/>
      <c r="AO224" s="12"/>
      <c r="AP224" s="65"/>
      <c r="AQ224" s="64"/>
    </row>
    <row r="225" spans="1:43" ht="30">
      <c r="A225" s="103"/>
      <c r="B225" s="140" t="s">
        <v>783</v>
      </c>
      <c r="C225" s="82" t="s">
        <v>784</v>
      </c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122">
        <v>0</v>
      </c>
      <c r="AA225" s="179"/>
      <c r="AB225" s="5"/>
      <c r="AC225" s="77">
        <v>0</v>
      </c>
      <c r="AD225" s="181"/>
      <c r="AE225" s="260" t="s">
        <v>502</v>
      </c>
      <c r="AF225" s="42" t="s">
        <v>419</v>
      </c>
      <c r="AG225" s="42" t="s">
        <v>419</v>
      </c>
      <c r="AH225" s="42" t="s">
        <v>419</v>
      </c>
      <c r="AI225" s="42" t="s">
        <v>419</v>
      </c>
      <c r="AJ225" s="54"/>
      <c r="AK225" s="237"/>
      <c r="AL225" s="179"/>
      <c r="AM225" s="5"/>
      <c r="AN225" s="27"/>
      <c r="AO225" s="12"/>
      <c r="AP225" s="65"/>
      <c r="AQ225" s="64"/>
    </row>
    <row r="226" spans="1:43" ht="30">
      <c r="A226" s="103"/>
      <c r="B226" s="140" t="s">
        <v>785</v>
      </c>
      <c r="C226" s="82" t="s">
        <v>786</v>
      </c>
      <c r="D226" s="76"/>
      <c r="E226" s="76"/>
      <c r="F226" s="76"/>
      <c r="G226" s="75">
        <v>1</v>
      </c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5">
        <v>1</v>
      </c>
      <c r="T226" s="76"/>
      <c r="U226" s="76"/>
      <c r="V226" s="76"/>
      <c r="W226" s="76"/>
      <c r="X226" s="76"/>
      <c r="Y226" s="76"/>
      <c r="Z226" s="122">
        <v>2</v>
      </c>
      <c r="AA226" s="179"/>
      <c r="AB226" s="5"/>
      <c r="AC226" s="77">
        <v>0</v>
      </c>
      <c r="AD226" s="181"/>
      <c r="AE226" s="260" t="s">
        <v>502</v>
      </c>
      <c r="AF226" s="42" t="s">
        <v>419</v>
      </c>
      <c r="AG226" s="42" t="s">
        <v>419</v>
      </c>
      <c r="AH226" s="42" t="s">
        <v>419</v>
      </c>
      <c r="AI226" s="42" t="s">
        <v>419</v>
      </c>
      <c r="AJ226" s="54"/>
      <c r="AK226" s="237"/>
      <c r="AL226" s="179"/>
      <c r="AM226" s="5"/>
      <c r="AN226" s="27"/>
      <c r="AO226" s="12"/>
      <c r="AP226" s="65"/>
      <c r="AQ226" s="64"/>
    </row>
    <row r="227" spans="1:43" ht="30">
      <c r="A227" s="103"/>
      <c r="B227" s="140" t="s">
        <v>787</v>
      </c>
      <c r="C227" s="82" t="s">
        <v>788</v>
      </c>
      <c r="D227" s="76"/>
      <c r="E227" s="76"/>
      <c r="F227" s="76"/>
      <c r="G227" s="75">
        <v>1</v>
      </c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5">
        <v>1</v>
      </c>
      <c r="T227" s="76"/>
      <c r="U227" s="76"/>
      <c r="V227" s="76"/>
      <c r="W227" s="76"/>
      <c r="X227" s="76"/>
      <c r="Y227" s="76"/>
      <c r="Z227" s="122">
        <v>2</v>
      </c>
      <c r="AA227" s="179"/>
      <c r="AB227" s="5"/>
      <c r="AC227" s="77">
        <v>0</v>
      </c>
      <c r="AD227" s="181"/>
      <c r="AE227" s="260" t="s">
        <v>502</v>
      </c>
      <c r="AF227" s="42" t="s">
        <v>419</v>
      </c>
      <c r="AG227" s="42" t="s">
        <v>419</v>
      </c>
      <c r="AH227" s="42" t="s">
        <v>419</v>
      </c>
      <c r="AI227" s="42" t="s">
        <v>419</v>
      </c>
      <c r="AJ227" s="54"/>
      <c r="AK227" s="237"/>
      <c r="AL227" s="179"/>
      <c r="AM227" s="5"/>
      <c r="AN227" s="27"/>
      <c r="AO227" s="12"/>
      <c r="AP227" s="65"/>
      <c r="AQ227" s="64"/>
    </row>
    <row r="228" spans="1:43" ht="30">
      <c r="A228" s="103"/>
      <c r="B228" s="140" t="s">
        <v>789</v>
      </c>
      <c r="C228" s="82" t="s">
        <v>790</v>
      </c>
      <c r="D228" s="76"/>
      <c r="E228" s="76"/>
      <c r="F228" s="76"/>
      <c r="G228" s="75">
        <v>1</v>
      </c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5">
        <v>1</v>
      </c>
      <c r="T228" s="76"/>
      <c r="U228" s="76"/>
      <c r="V228" s="76"/>
      <c r="W228" s="76"/>
      <c r="X228" s="76"/>
      <c r="Y228" s="76"/>
      <c r="Z228" s="122">
        <v>2</v>
      </c>
      <c r="AA228" s="179"/>
      <c r="AB228" s="5"/>
      <c r="AC228" s="77">
        <v>0</v>
      </c>
      <c r="AD228" s="181"/>
      <c r="AE228" s="260" t="s">
        <v>502</v>
      </c>
      <c r="AF228" s="42" t="s">
        <v>419</v>
      </c>
      <c r="AG228" s="42" t="s">
        <v>419</v>
      </c>
      <c r="AH228" s="42" t="s">
        <v>419</v>
      </c>
      <c r="AI228" s="42" t="s">
        <v>419</v>
      </c>
      <c r="AJ228" s="54"/>
      <c r="AK228" s="237"/>
      <c r="AL228" s="179"/>
      <c r="AM228" s="5"/>
      <c r="AN228" s="27"/>
      <c r="AO228" s="12"/>
      <c r="AP228" s="65"/>
      <c r="AQ228" s="64"/>
    </row>
    <row r="229" spans="1:43" ht="30">
      <c r="A229" s="103"/>
      <c r="B229" s="140" t="s">
        <v>791</v>
      </c>
      <c r="C229" s="82" t="s">
        <v>792</v>
      </c>
      <c r="D229" s="76"/>
      <c r="E229" s="76"/>
      <c r="F229" s="76"/>
      <c r="G229" s="75">
        <v>1</v>
      </c>
      <c r="H229" s="76"/>
      <c r="I229" s="76"/>
      <c r="J229" s="76"/>
      <c r="K229" s="76"/>
      <c r="L229" s="75">
        <v>8</v>
      </c>
      <c r="M229" s="76"/>
      <c r="N229" s="76"/>
      <c r="O229" s="76"/>
      <c r="P229" s="76"/>
      <c r="Q229" s="76"/>
      <c r="R229" s="75">
        <v>5</v>
      </c>
      <c r="S229" s="75">
        <v>1</v>
      </c>
      <c r="T229" s="76"/>
      <c r="U229" s="76"/>
      <c r="V229" s="76"/>
      <c r="W229" s="76"/>
      <c r="X229" s="76"/>
      <c r="Y229" s="76"/>
      <c r="Z229" s="122">
        <v>15</v>
      </c>
      <c r="AA229" s="179"/>
      <c r="AB229" s="5"/>
      <c r="AC229" s="77">
        <v>0</v>
      </c>
      <c r="AD229" s="181"/>
      <c r="AE229" s="260" t="s">
        <v>502</v>
      </c>
      <c r="AF229" s="42" t="s">
        <v>419</v>
      </c>
      <c r="AG229" s="42" t="s">
        <v>419</v>
      </c>
      <c r="AH229" s="42" t="s">
        <v>419</v>
      </c>
      <c r="AI229" s="42" t="s">
        <v>419</v>
      </c>
      <c r="AJ229" s="54"/>
      <c r="AK229" s="237"/>
      <c r="AL229" s="179"/>
      <c r="AM229" s="5"/>
      <c r="AN229" s="27"/>
      <c r="AO229" s="12"/>
      <c r="AP229" s="65"/>
      <c r="AQ229" s="64"/>
    </row>
    <row r="230" spans="1:43" ht="30">
      <c r="A230" s="103"/>
      <c r="B230" s="140" t="s">
        <v>793</v>
      </c>
      <c r="C230" s="82" t="s">
        <v>794</v>
      </c>
      <c r="D230" s="76"/>
      <c r="E230" s="76"/>
      <c r="F230" s="76"/>
      <c r="G230" s="75">
        <v>1</v>
      </c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5">
        <v>5</v>
      </c>
      <c r="S230" s="75">
        <v>1</v>
      </c>
      <c r="T230" s="76"/>
      <c r="U230" s="76"/>
      <c r="V230" s="76"/>
      <c r="W230" s="76"/>
      <c r="X230" s="76"/>
      <c r="Y230" s="76"/>
      <c r="Z230" s="122">
        <v>7</v>
      </c>
      <c r="AA230" s="179"/>
      <c r="AB230" s="5"/>
      <c r="AC230" s="77">
        <v>0</v>
      </c>
      <c r="AD230" s="181"/>
      <c r="AE230" s="260" t="s">
        <v>502</v>
      </c>
      <c r="AF230" s="42" t="s">
        <v>419</v>
      </c>
      <c r="AG230" s="42" t="s">
        <v>419</v>
      </c>
      <c r="AH230" s="42" t="s">
        <v>419</v>
      </c>
      <c r="AI230" s="42" t="s">
        <v>419</v>
      </c>
      <c r="AJ230" s="54"/>
      <c r="AK230" s="237"/>
      <c r="AL230" s="179"/>
      <c r="AM230" s="5"/>
      <c r="AN230" s="27"/>
      <c r="AO230" s="12"/>
      <c r="AP230" s="65"/>
      <c r="AQ230" s="64"/>
    </row>
    <row r="231" spans="1:43" ht="30">
      <c r="A231" s="103"/>
      <c r="B231" s="140" t="s">
        <v>795</v>
      </c>
      <c r="C231" s="82" t="s">
        <v>796</v>
      </c>
      <c r="D231" s="76"/>
      <c r="E231" s="76"/>
      <c r="F231" s="76"/>
      <c r="G231" s="75">
        <v>1</v>
      </c>
      <c r="H231" s="76"/>
      <c r="I231" s="76"/>
      <c r="J231" s="76"/>
      <c r="K231" s="76"/>
      <c r="L231" s="75">
        <v>8</v>
      </c>
      <c r="M231" s="76"/>
      <c r="N231" s="76"/>
      <c r="O231" s="76"/>
      <c r="P231" s="76"/>
      <c r="Q231" s="76"/>
      <c r="R231" s="76"/>
      <c r="S231" s="75">
        <v>1</v>
      </c>
      <c r="T231" s="76"/>
      <c r="U231" s="76"/>
      <c r="V231" s="76"/>
      <c r="W231" s="76"/>
      <c r="X231" s="76"/>
      <c r="Y231" s="76"/>
      <c r="Z231" s="122">
        <v>10</v>
      </c>
      <c r="AA231" s="179"/>
      <c r="AB231" s="5"/>
      <c r="AC231" s="77">
        <v>0</v>
      </c>
      <c r="AD231" s="181"/>
      <c r="AE231" s="260" t="s">
        <v>502</v>
      </c>
      <c r="AF231" s="42" t="s">
        <v>419</v>
      </c>
      <c r="AG231" s="42" t="s">
        <v>419</v>
      </c>
      <c r="AH231" s="42" t="s">
        <v>419</v>
      </c>
      <c r="AI231" s="42" t="s">
        <v>419</v>
      </c>
      <c r="AJ231" s="54"/>
      <c r="AK231" s="237"/>
      <c r="AL231" s="179"/>
      <c r="AM231" s="5"/>
      <c r="AN231" s="27"/>
      <c r="AO231" s="12"/>
      <c r="AP231" s="65"/>
      <c r="AQ231" s="64"/>
    </row>
    <row r="232" spans="1:43" ht="30">
      <c r="A232" s="103"/>
      <c r="B232" s="140" t="s">
        <v>797</v>
      </c>
      <c r="C232" s="82" t="s">
        <v>798</v>
      </c>
      <c r="D232" s="76"/>
      <c r="E232" s="76"/>
      <c r="F232" s="76"/>
      <c r="G232" s="75">
        <v>1</v>
      </c>
      <c r="H232" s="76"/>
      <c r="I232" s="76"/>
      <c r="J232" s="76"/>
      <c r="K232" s="76"/>
      <c r="L232" s="75">
        <v>8</v>
      </c>
      <c r="M232" s="76"/>
      <c r="N232" s="76"/>
      <c r="O232" s="76"/>
      <c r="P232" s="76"/>
      <c r="Q232" s="76"/>
      <c r="R232" s="76"/>
      <c r="S232" s="75">
        <v>1</v>
      </c>
      <c r="T232" s="76"/>
      <c r="U232" s="76"/>
      <c r="V232" s="76"/>
      <c r="W232" s="76"/>
      <c r="X232" s="76"/>
      <c r="Y232" s="76"/>
      <c r="Z232" s="122">
        <v>10</v>
      </c>
      <c r="AA232" s="179"/>
      <c r="AB232" s="5"/>
      <c r="AC232" s="77">
        <v>0</v>
      </c>
      <c r="AD232" s="181"/>
      <c r="AE232" s="260" t="s">
        <v>502</v>
      </c>
      <c r="AF232" s="42" t="s">
        <v>419</v>
      </c>
      <c r="AG232" s="42" t="s">
        <v>419</v>
      </c>
      <c r="AH232" s="42" t="s">
        <v>419</v>
      </c>
      <c r="AI232" s="42" t="s">
        <v>419</v>
      </c>
      <c r="AJ232" s="54"/>
      <c r="AK232" s="237"/>
      <c r="AL232" s="179"/>
      <c r="AM232" s="5"/>
      <c r="AN232" s="27"/>
      <c r="AO232" s="12"/>
      <c r="AP232" s="65"/>
      <c r="AQ232" s="64"/>
    </row>
    <row r="233" spans="1:43" ht="30">
      <c r="A233" s="103"/>
      <c r="B233" s="140" t="s">
        <v>799</v>
      </c>
      <c r="C233" s="82" t="s">
        <v>800</v>
      </c>
      <c r="D233" s="76"/>
      <c r="E233" s="76"/>
      <c r="F233" s="76"/>
      <c r="G233" s="75">
        <v>1</v>
      </c>
      <c r="H233" s="76"/>
      <c r="I233" s="76"/>
      <c r="J233" s="76"/>
      <c r="K233" s="76"/>
      <c r="L233" s="75">
        <v>8</v>
      </c>
      <c r="M233" s="76"/>
      <c r="N233" s="76"/>
      <c r="O233" s="76"/>
      <c r="P233" s="76"/>
      <c r="Q233" s="76"/>
      <c r="R233" s="76"/>
      <c r="S233" s="75">
        <v>1</v>
      </c>
      <c r="T233" s="76"/>
      <c r="U233" s="76"/>
      <c r="V233" s="76"/>
      <c r="W233" s="76"/>
      <c r="X233" s="76"/>
      <c r="Y233" s="76"/>
      <c r="Z233" s="122">
        <v>10</v>
      </c>
      <c r="AA233" s="179"/>
      <c r="AB233" s="5"/>
      <c r="AC233" s="77">
        <v>0</v>
      </c>
      <c r="AD233" s="181"/>
      <c r="AE233" s="260" t="s">
        <v>502</v>
      </c>
      <c r="AF233" s="42" t="s">
        <v>419</v>
      </c>
      <c r="AG233" s="42" t="s">
        <v>419</v>
      </c>
      <c r="AH233" s="42" t="s">
        <v>419</v>
      </c>
      <c r="AI233" s="42" t="s">
        <v>419</v>
      </c>
      <c r="AJ233" s="54"/>
      <c r="AK233" s="237"/>
      <c r="AL233" s="179"/>
      <c r="AM233" s="5"/>
      <c r="AN233" s="27"/>
      <c r="AO233" s="12"/>
      <c r="AP233" s="65"/>
      <c r="AQ233" s="64"/>
    </row>
    <row r="234" spans="1:43" ht="30">
      <c r="A234" s="103"/>
      <c r="B234" s="140" t="s">
        <v>801</v>
      </c>
      <c r="C234" s="82" t="s">
        <v>802</v>
      </c>
      <c r="D234" s="76"/>
      <c r="E234" s="76"/>
      <c r="F234" s="76"/>
      <c r="G234" s="75">
        <v>1</v>
      </c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5">
        <v>1</v>
      </c>
      <c r="T234" s="76"/>
      <c r="U234" s="76"/>
      <c r="V234" s="76"/>
      <c r="W234" s="76"/>
      <c r="X234" s="76"/>
      <c r="Y234" s="76"/>
      <c r="Z234" s="122">
        <v>2</v>
      </c>
      <c r="AA234" s="179"/>
      <c r="AB234" s="5"/>
      <c r="AC234" s="77">
        <v>0</v>
      </c>
      <c r="AD234" s="181"/>
      <c r="AE234" s="260" t="s">
        <v>502</v>
      </c>
      <c r="AF234" s="42" t="s">
        <v>419</v>
      </c>
      <c r="AG234" s="42" t="s">
        <v>419</v>
      </c>
      <c r="AH234" s="42" t="s">
        <v>419</v>
      </c>
      <c r="AI234" s="42" t="s">
        <v>419</v>
      </c>
      <c r="AJ234" s="54"/>
      <c r="AK234" s="237"/>
      <c r="AL234" s="179"/>
      <c r="AM234" s="5"/>
      <c r="AN234" s="27"/>
      <c r="AO234" s="12"/>
      <c r="AP234" s="65"/>
      <c r="AQ234" s="64"/>
    </row>
    <row r="235" spans="1:43" ht="30">
      <c r="A235" s="103"/>
      <c r="B235" s="140" t="s">
        <v>803</v>
      </c>
      <c r="C235" s="82" t="s">
        <v>804</v>
      </c>
      <c r="D235" s="76"/>
      <c r="E235" s="76"/>
      <c r="F235" s="76"/>
      <c r="G235" s="75">
        <v>1</v>
      </c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5">
        <v>1</v>
      </c>
      <c r="T235" s="76"/>
      <c r="U235" s="75">
        <v>3</v>
      </c>
      <c r="V235" s="76"/>
      <c r="W235" s="76"/>
      <c r="X235" s="76"/>
      <c r="Y235" s="76"/>
      <c r="Z235" s="122">
        <v>5</v>
      </c>
      <c r="AA235" s="179"/>
      <c r="AB235" s="5"/>
      <c r="AC235" s="77">
        <v>0</v>
      </c>
      <c r="AD235" s="181"/>
      <c r="AE235" s="260" t="s">
        <v>502</v>
      </c>
      <c r="AF235" s="42" t="s">
        <v>419</v>
      </c>
      <c r="AG235" s="42" t="s">
        <v>419</v>
      </c>
      <c r="AH235" s="42" t="s">
        <v>419</v>
      </c>
      <c r="AI235" s="42" t="s">
        <v>419</v>
      </c>
      <c r="AJ235" s="54"/>
      <c r="AK235" s="237"/>
      <c r="AL235" s="179"/>
      <c r="AM235" s="5"/>
      <c r="AN235" s="27"/>
      <c r="AO235" s="12"/>
      <c r="AP235" s="65"/>
      <c r="AQ235" s="64"/>
    </row>
    <row r="236" spans="1:43" ht="30">
      <c r="A236" s="103"/>
      <c r="B236" s="140" t="s">
        <v>805</v>
      </c>
      <c r="C236" s="82" t="s">
        <v>806</v>
      </c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122">
        <v>0</v>
      </c>
      <c r="AA236" s="179"/>
      <c r="AB236" s="5"/>
      <c r="AC236" s="77">
        <v>0</v>
      </c>
      <c r="AD236" s="181"/>
      <c r="AE236" s="260" t="s">
        <v>502</v>
      </c>
      <c r="AF236" s="42" t="s">
        <v>419</v>
      </c>
      <c r="AG236" s="42" t="s">
        <v>419</v>
      </c>
      <c r="AH236" s="42" t="s">
        <v>419</v>
      </c>
      <c r="AI236" s="42" t="s">
        <v>419</v>
      </c>
      <c r="AJ236" s="54"/>
      <c r="AK236" s="237"/>
      <c r="AL236" s="179"/>
      <c r="AM236" s="5"/>
      <c r="AN236" s="27"/>
      <c r="AO236" s="12"/>
      <c r="AP236" s="65"/>
      <c r="AQ236" s="64"/>
    </row>
    <row r="237" spans="1:43" ht="39.6">
      <c r="A237" s="103"/>
      <c r="B237" s="140" t="s">
        <v>807</v>
      </c>
      <c r="C237" s="82" t="s">
        <v>808</v>
      </c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122">
        <v>0</v>
      </c>
      <c r="AA237" s="179"/>
      <c r="AB237" s="5"/>
      <c r="AC237" s="77">
        <v>0</v>
      </c>
      <c r="AD237" s="181"/>
      <c r="AE237" s="260" t="s">
        <v>502</v>
      </c>
      <c r="AF237" s="42" t="s">
        <v>419</v>
      </c>
      <c r="AG237" s="42" t="s">
        <v>419</v>
      </c>
      <c r="AH237" s="42" t="s">
        <v>419</v>
      </c>
      <c r="AI237" s="42" t="s">
        <v>419</v>
      </c>
      <c r="AJ237" s="54"/>
      <c r="AK237" s="237"/>
      <c r="AL237" s="179"/>
      <c r="AM237" s="5"/>
      <c r="AN237" s="27"/>
      <c r="AO237" s="12"/>
      <c r="AP237" s="65"/>
      <c r="AQ237" s="64"/>
    </row>
    <row r="238" spans="1:43" ht="39.6">
      <c r="A238" s="103"/>
      <c r="B238" s="140" t="s">
        <v>809</v>
      </c>
      <c r="C238" s="82" t="s">
        <v>810</v>
      </c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122">
        <v>0</v>
      </c>
      <c r="AA238" s="179"/>
      <c r="AB238" s="5"/>
      <c r="AC238" s="77">
        <v>0</v>
      </c>
      <c r="AD238" s="181"/>
      <c r="AE238" s="260" t="s">
        <v>502</v>
      </c>
      <c r="AF238" s="42" t="s">
        <v>419</v>
      </c>
      <c r="AG238" s="42" t="s">
        <v>419</v>
      </c>
      <c r="AH238" s="42" t="s">
        <v>419</v>
      </c>
      <c r="AI238" s="42" t="s">
        <v>419</v>
      </c>
      <c r="AJ238" s="54"/>
      <c r="AK238" s="237"/>
      <c r="AL238" s="179"/>
      <c r="AM238" s="5"/>
      <c r="AN238" s="27"/>
      <c r="AO238" s="12"/>
      <c r="AP238" s="65"/>
      <c r="AQ238" s="64"/>
    </row>
    <row r="239" spans="1:43" ht="39.6">
      <c r="A239" s="103"/>
      <c r="B239" s="140" t="s">
        <v>811</v>
      </c>
      <c r="C239" s="82" t="s">
        <v>812</v>
      </c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5">
        <v>2</v>
      </c>
      <c r="V239" s="76"/>
      <c r="W239" s="76"/>
      <c r="X239" s="76"/>
      <c r="Y239" s="76"/>
      <c r="Z239" s="122">
        <v>2</v>
      </c>
      <c r="AA239" s="179"/>
      <c r="AB239" s="5"/>
      <c r="AC239" s="77">
        <v>0</v>
      </c>
      <c r="AD239" s="181"/>
      <c r="AE239" s="260" t="s">
        <v>502</v>
      </c>
      <c r="AF239" s="42" t="s">
        <v>419</v>
      </c>
      <c r="AG239" s="42" t="s">
        <v>419</v>
      </c>
      <c r="AH239" s="42" t="s">
        <v>419</v>
      </c>
      <c r="AI239" s="42" t="s">
        <v>419</v>
      </c>
      <c r="AJ239" s="54"/>
      <c r="AK239" s="237"/>
      <c r="AL239" s="179"/>
      <c r="AM239" s="5"/>
      <c r="AN239" s="27"/>
      <c r="AO239" s="12"/>
      <c r="AP239" s="65"/>
      <c r="AQ239" s="64"/>
    </row>
    <row r="240" spans="1:43" ht="39.6">
      <c r="A240" s="103"/>
      <c r="B240" s="140" t="s">
        <v>813</v>
      </c>
      <c r="C240" s="82" t="s">
        <v>814</v>
      </c>
      <c r="D240" s="76"/>
      <c r="E240" s="76"/>
      <c r="F240" s="76"/>
      <c r="G240" s="76"/>
      <c r="H240" s="76"/>
      <c r="I240" s="76"/>
      <c r="J240" s="76"/>
      <c r="K240" s="76"/>
      <c r="L240" s="75">
        <v>12</v>
      </c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122">
        <v>12</v>
      </c>
      <c r="AA240" s="179"/>
      <c r="AB240" s="5"/>
      <c r="AC240" s="77">
        <v>0</v>
      </c>
      <c r="AD240" s="181"/>
      <c r="AE240" s="260" t="s">
        <v>502</v>
      </c>
      <c r="AF240" s="42" t="s">
        <v>419</v>
      </c>
      <c r="AG240" s="42" t="s">
        <v>419</v>
      </c>
      <c r="AH240" s="42" t="s">
        <v>419</v>
      </c>
      <c r="AI240" s="42" t="s">
        <v>419</v>
      </c>
      <c r="AJ240" s="54"/>
      <c r="AK240" s="237"/>
      <c r="AL240" s="179"/>
      <c r="AM240" s="5"/>
      <c r="AN240" s="27"/>
      <c r="AO240" s="12"/>
      <c r="AP240" s="65"/>
      <c r="AQ240" s="64"/>
    </row>
    <row r="241" spans="1:43" ht="49.2">
      <c r="A241" s="103"/>
      <c r="B241" s="140" t="s">
        <v>815</v>
      </c>
      <c r="C241" s="82" t="s">
        <v>816</v>
      </c>
      <c r="D241" s="76"/>
      <c r="E241" s="76"/>
      <c r="F241" s="76"/>
      <c r="G241" s="76"/>
      <c r="H241" s="76"/>
      <c r="I241" s="76"/>
      <c r="J241" s="76"/>
      <c r="K241" s="76"/>
      <c r="L241" s="75">
        <v>10</v>
      </c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122">
        <v>10</v>
      </c>
      <c r="AA241" s="179"/>
      <c r="AB241" s="5"/>
      <c r="AC241" s="77">
        <v>0</v>
      </c>
      <c r="AD241" s="181"/>
      <c r="AE241" s="260" t="s">
        <v>502</v>
      </c>
      <c r="AF241" s="42" t="s">
        <v>419</v>
      </c>
      <c r="AG241" s="42" t="s">
        <v>419</v>
      </c>
      <c r="AH241" s="42" t="s">
        <v>419</v>
      </c>
      <c r="AI241" s="42" t="s">
        <v>419</v>
      </c>
      <c r="AJ241" s="54"/>
      <c r="AK241" s="237"/>
      <c r="AL241" s="179"/>
      <c r="AM241" s="5"/>
      <c r="AN241" s="27"/>
      <c r="AO241" s="12"/>
      <c r="AP241" s="65"/>
      <c r="AQ241" s="64"/>
    </row>
    <row r="242" spans="1:43" ht="49.2">
      <c r="A242" s="103"/>
      <c r="B242" s="140" t="s">
        <v>817</v>
      </c>
      <c r="C242" s="82" t="s">
        <v>818</v>
      </c>
      <c r="D242" s="76"/>
      <c r="E242" s="76"/>
      <c r="F242" s="76"/>
      <c r="G242" s="76"/>
      <c r="H242" s="76"/>
      <c r="I242" s="76"/>
      <c r="J242" s="76"/>
      <c r="K242" s="76"/>
      <c r="L242" s="75">
        <v>40</v>
      </c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122">
        <v>40</v>
      </c>
      <c r="AA242" s="179"/>
      <c r="AB242" s="5"/>
      <c r="AC242" s="77">
        <v>0</v>
      </c>
      <c r="AD242" s="181"/>
      <c r="AE242" s="260" t="s">
        <v>502</v>
      </c>
      <c r="AF242" s="42" t="s">
        <v>419</v>
      </c>
      <c r="AG242" s="42" t="s">
        <v>419</v>
      </c>
      <c r="AH242" s="42" t="s">
        <v>419</v>
      </c>
      <c r="AI242" s="42" t="s">
        <v>419</v>
      </c>
      <c r="AJ242" s="54"/>
      <c r="AK242" s="237"/>
      <c r="AL242" s="179"/>
      <c r="AM242" s="5"/>
      <c r="AN242" s="27"/>
      <c r="AO242" s="12"/>
      <c r="AP242" s="65"/>
      <c r="AQ242" s="64"/>
    </row>
    <row r="243" spans="1:43" ht="39.6">
      <c r="A243" s="103"/>
      <c r="B243" s="140" t="s">
        <v>819</v>
      </c>
      <c r="C243" s="82" t="s">
        <v>820</v>
      </c>
      <c r="D243" s="76"/>
      <c r="E243" s="76"/>
      <c r="F243" s="76"/>
      <c r="G243" s="76"/>
      <c r="H243" s="76"/>
      <c r="I243" s="76"/>
      <c r="J243" s="76"/>
      <c r="K243" s="76"/>
      <c r="L243" s="75">
        <v>24</v>
      </c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122">
        <v>24</v>
      </c>
      <c r="AA243" s="179"/>
      <c r="AB243" s="5"/>
      <c r="AC243" s="77">
        <v>0</v>
      </c>
      <c r="AD243" s="181"/>
      <c r="AE243" s="260" t="s">
        <v>502</v>
      </c>
      <c r="AF243" s="42" t="s">
        <v>419</v>
      </c>
      <c r="AG243" s="42" t="s">
        <v>419</v>
      </c>
      <c r="AH243" s="42" t="s">
        <v>419</v>
      </c>
      <c r="AI243" s="42" t="s">
        <v>419</v>
      </c>
      <c r="AJ243" s="55"/>
      <c r="AK243" s="237"/>
      <c r="AL243" s="179"/>
      <c r="AM243" s="5"/>
      <c r="AN243" s="27"/>
      <c r="AO243" s="12"/>
      <c r="AP243" s="65"/>
      <c r="AQ243" s="64"/>
    </row>
    <row r="244" spans="1:43" ht="58.8">
      <c r="A244" s="103"/>
      <c r="B244" s="140" t="s">
        <v>821</v>
      </c>
      <c r="C244" s="82" t="s">
        <v>822</v>
      </c>
      <c r="D244" s="76"/>
      <c r="E244" s="76"/>
      <c r="F244" s="76"/>
      <c r="G244" s="76"/>
      <c r="H244" s="76"/>
      <c r="I244" s="76"/>
      <c r="J244" s="76"/>
      <c r="K244" s="76"/>
      <c r="L244" s="75">
        <v>20</v>
      </c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122">
        <v>20</v>
      </c>
      <c r="AA244" s="179"/>
      <c r="AB244" s="5"/>
      <c r="AC244" s="77">
        <v>0</v>
      </c>
      <c r="AD244" s="181"/>
      <c r="AE244" s="260" t="s">
        <v>502</v>
      </c>
      <c r="AF244" s="42" t="s">
        <v>419</v>
      </c>
      <c r="AG244" s="42" t="s">
        <v>419</v>
      </c>
      <c r="AH244" s="42" t="s">
        <v>419</v>
      </c>
      <c r="AI244" s="42" t="s">
        <v>419</v>
      </c>
      <c r="AJ244" s="54"/>
      <c r="AK244" s="237"/>
      <c r="AL244" s="179"/>
      <c r="AM244" s="5"/>
      <c r="AN244" s="27"/>
      <c r="AO244" s="12"/>
      <c r="AP244" s="65"/>
      <c r="AQ244" s="64"/>
    </row>
    <row r="245" spans="1:43" ht="58.8">
      <c r="A245" s="103"/>
      <c r="B245" s="140" t="s">
        <v>823</v>
      </c>
      <c r="C245" s="82" t="s">
        <v>824</v>
      </c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122">
        <v>0</v>
      </c>
      <c r="AA245" s="179"/>
      <c r="AB245" s="5"/>
      <c r="AC245" s="77">
        <v>0</v>
      </c>
      <c r="AD245" s="181"/>
      <c r="AE245" s="260" t="s">
        <v>502</v>
      </c>
      <c r="AF245" s="42" t="s">
        <v>419</v>
      </c>
      <c r="AG245" s="42" t="s">
        <v>419</v>
      </c>
      <c r="AH245" s="42" t="s">
        <v>419</v>
      </c>
      <c r="AI245" s="42" t="s">
        <v>419</v>
      </c>
      <c r="AJ245" s="54"/>
      <c r="AK245" s="237"/>
      <c r="AL245" s="179"/>
      <c r="AM245" s="5"/>
      <c r="AN245" s="27"/>
      <c r="AO245" s="12"/>
      <c r="AP245" s="65"/>
      <c r="AQ245" s="64"/>
    </row>
    <row r="246" spans="1:43" ht="58.8">
      <c r="A246" s="103"/>
      <c r="B246" s="140" t="s">
        <v>825</v>
      </c>
      <c r="C246" s="82" t="s">
        <v>826</v>
      </c>
      <c r="D246" s="76"/>
      <c r="E246" s="76"/>
      <c r="F246" s="76"/>
      <c r="G246" s="76"/>
      <c r="H246" s="76"/>
      <c r="I246" s="76"/>
      <c r="J246" s="76"/>
      <c r="K246" s="76"/>
      <c r="L246" s="75">
        <v>20</v>
      </c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122">
        <v>20</v>
      </c>
      <c r="AA246" s="179"/>
      <c r="AB246" s="5"/>
      <c r="AC246" s="77">
        <v>0</v>
      </c>
      <c r="AD246" s="181"/>
      <c r="AE246" s="260" t="s">
        <v>502</v>
      </c>
      <c r="AF246" s="42" t="s">
        <v>419</v>
      </c>
      <c r="AG246" s="42" t="s">
        <v>419</v>
      </c>
      <c r="AH246" s="42" t="s">
        <v>419</v>
      </c>
      <c r="AI246" s="42" t="s">
        <v>419</v>
      </c>
      <c r="AJ246" s="54"/>
      <c r="AK246" s="237"/>
      <c r="AL246" s="179"/>
      <c r="AM246" s="5"/>
      <c r="AN246" s="27"/>
      <c r="AO246" s="12"/>
      <c r="AP246" s="65"/>
      <c r="AQ246" s="64"/>
    </row>
    <row r="247" spans="1:43" ht="58.8">
      <c r="A247" s="103"/>
      <c r="B247" s="140" t="s">
        <v>827</v>
      </c>
      <c r="C247" s="82" t="s">
        <v>828</v>
      </c>
      <c r="D247" s="76"/>
      <c r="E247" s="76"/>
      <c r="F247" s="76"/>
      <c r="G247" s="76"/>
      <c r="H247" s="76"/>
      <c r="I247" s="76"/>
      <c r="J247" s="76"/>
      <c r="K247" s="76"/>
      <c r="L247" s="75">
        <v>24</v>
      </c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122">
        <v>24</v>
      </c>
      <c r="AA247" s="179"/>
      <c r="AB247" s="5"/>
      <c r="AC247" s="77">
        <v>0</v>
      </c>
      <c r="AD247" s="181"/>
      <c r="AE247" s="260" t="s">
        <v>502</v>
      </c>
      <c r="AF247" s="42" t="s">
        <v>419</v>
      </c>
      <c r="AG247" s="42" t="s">
        <v>419</v>
      </c>
      <c r="AH247" s="42" t="s">
        <v>419</v>
      </c>
      <c r="AI247" s="42" t="s">
        <v>419</v>
      </c>
      <c r="AJ247" s="54"/>
      <c r="AK247" s="237"/>
      <c r="AL247" s="179"/>
      <c r="AM247" s="5"/>
      <c r="AN247" s="27"/>
      <c r="AO247" s="12"/>
      <c r="AP247" s="65"/>
      <c r="AQ247" s="64"/>
    </row>
    <row r="248" spans="1:43" ht="49.2">
      <c r="A248" s="103"/>
      <c r="B248" s="140" t="s">
        <v>829</v>
      </c>
      <c r="C248" s="82" t="s">
        <v>830</v>
      </c>
      <c r="D248" s="76"/>
      <c r="E248" s="76"/>
      <c r="F248" s="76"/>
      <c r="G248" s="76"/>
      <c r="H248" s="76"/>
      <c r="I248" s="76"/>
      <c r="J248" s="76"/>
      <c r="K248" s="76"/>
      <c r="L248" s="75">
        <v>8</v>
      </c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122">
        <v>8</v>
      </c>
      <c r="AA248" s="179"/>
      <c r="AB248" s="5"/>
      <c r="AC248" s="77">
        <v>0</v>
      </c>
      <c r="AD248" s="181"/>
      <c r="AE248" s="260" t="s">
        <v>502</v>
      </c>
      <c r="AF248" s="42" t="s">
        <v>419</v>
      </c>
      <c r="AG248" s="42" t="s">
        <v>419</v>
      </c>
      <c r="AH248" s="42" t="s">
        <v>419</v>
      </c>
      <c r="AI248" s="42" t="s">
        <v>419</v>
      </c>
      <c r="AJ248" s="54"/>
      <c r="AK248" s="237"/>
      <c r="AL248" s="179"/>
      <c r="AM248" s="5"/>
      <c r="AN248" s="27"/>
      <c r="AO248" s="12"/>
      <c r="AP248" s="65"/>
      <c r="AQ248" s="64"/>
    </row>
    <row r="249" spans="1:43" ht="39.6">
      <c r="A249" s="103"/>
      <c r="B249" s="140" t="s">
        <v>831</v>
      </c>
      <c r="C249" s="82" t="s">
        <v>832</v>
      </c>
      <c r="D249" s="76"/>
      <c r="E249" s="76"/>
      <c r="F249" s="76"/>
      <c r="G249" s="76"/>
      <c r="H249" s="76"/>
      <c r="I249" s="76"/>
      <c r="J249" s="76"/>
      <c r="K249" s="76"/>
      <c r="L249" s="75">
        <v>8</v>
      </c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122">
        <v>8</v>
      </c>
      <c r="AA249" s="179"/>
      <c r="AB249" s="5"/>
      <c r="AC249" s="77">
        <v>0</v>
      </c>
      <c r="AD249" s="181"/>
      <c r="AE249" s="260" t="s">
        <v>502</v>
      </c>
      <c r="AF249" s="42" t="s">
        <v>419</v>
      </c>
      <c r="AG249" s="42" t="s">
        <v>419</v>
      </c>
      <c r="AH249" s="42" t="s">
        <v>419</v>
      </c>
      <c r="AI249" s="42" t="s">
        <v>419</v>
      </c>
      <c r="AJ249" s="54"/>
      <c r="AK249" s="237"/>
      <c r="AL249" s="179"/>
      <c r="AM249" s="5"/>
      <c r="AN249" s="27"/>
      <c r="AO249" s="12"/>
      <c r="AP249" s="65"/>
      <c r="AQ249" s="64"/>
    </row>
    <row r="250" spans="1:43" ht="30">
      <c r="A250" s="103"/>
      <c r="B250" s="141" t="s">
        <v>833</v>
      </c>
      <c r="C250" s="82" t="s">
        <v>834</v>
      </c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5">
        <v>2</v>
      </c>
      <c r="Q250" s="76"/>
      <c r="R250" s="76"/>
      <c r="S250" s="76"/>
      <c r="T250" s="76"/>
      <c r="U250" s="76"/>
      <c r="V250" s="76"/>
      <c r="W250" s="76"/>
      <c r="X250" s="76"/>
      <c r="Y250" s="76"/>
      <c r="Z250" s="122">
        <v>2</v>
      </c>
      <c r="AA250" s="179"/>
      <c r="AB250" s="5"/>
      <c r="AC250" s="77">
        <v>0</v>
      </c>
      <c r="AD250" s="181"/>
      <c r="AE250" s="260" t="s">
        <v>502</v>
      </c>
      <c r="AF250" s="42" t="s">
        <v>419</v>
      </c>
      <c r="AG250" s="42" t="s">
        <v>419</v>
      </c>
      <c r="AH250" s="42" t="s">
        <v>419</v>
      </c>
      <c r="AI250" s="42" t="s">
        <v>419</v>
      </c>
      <c r="AJ250" s="54"/>
      <c r="AK250" s="237"/>
      <c r="AL250" s="179"/>
      <c r="AM250" s="5"/>
      <c r="AN250" s="27"/>
      <c r="AO250" s="12"/>
      <c r="AP250" s="65"/>
      <c r="AQ250" s="64"/>
    </row>
    <row r="251" spans="1:43" ht="20.399999999999999">
      <c r="A251" s="103"/>
      <c r="B251" s="141" t="s">
        <v>835</v>
      </c>
      <c r="C251" s="82" t="s">
        <v>836</v>
      </c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5">
        <v>2</v>
      </c>
      <c r="Q251" s="76"/>
      <c r="R251" s="76"/>
      <c r="S251" s="76"/>
      <c r="T251" s="76"/>
      <c r="U251" s="76"/>
      <c r="V251" s="76"/>
      <c r="W251" s="76"/>
      <c r="X251" s="76"/>
      <c r="Y251" s="76"/>
      <c r="Z251" s="122">
        <v>2</v>
      </c>
      <c r="AA251" s="179"/>
      <c r="AB251" s="5"/>
      <c r="AC251" s="77">
        <v>0</v>
      </c>
      <c r="AD251" s="181"/>
      <c r="AE251" s="260" t="s">
        <v>502</v>
      </c>
      <c r="AF251" s="42" t="s">
        <v>419</v>
      </c>
      <c r="AG251" s="42" t="s">
        <v>419</v>
      </c>
      <c r="AH251" s="42" t="s">
        <v>419</v>
      </c>
      <c r="AI251" s="42" t="s">
        <v>419</v>
      </c>
      <c r="AJ251" s="54"/>
      <c r="AK251" s="237"/>
      <c r="AL251" s="179"/>
      <c r="AM251" s="5"/>
      <c r="AN251" s="27"/>
      <c r="AO251" s="12"/>
      <c r="AP251" s="65"/>
      <c r="AQ251" s="64"/>
    </row>
    <row r="252" spans="1:43" ht="30">
      <c r="A252" s="103"/>
      <c r="B252" s="142" t="s">
        <v>837</v>
      </c>
      <c r="C252" s="82" t="s">
        <v>838</v>
      </c>
      <c r="D252" s="76"/>
      <c r="E252" s="76"/>
      <c r="F252" s="76"/>
      <c r="G252" s="76"/>
      <c r="H252" s="76"/>
      <c r="I252" s="76"/>
      <c r="J252" s="76"/>
      <c r="K252" s="76"/>
      <c r="L252" s="75">
        <v>8</v>
      </c>
      <c r="M252" s="76"/>
      <c r="N252" s="76"/>
      <c r="O252" s="76"/>
      <c r="P252" s="76"/>
      <c r="Q252" s="75">
        <v>6</v>
      </c>
      <c r="R252" s="76"/>
      <c r="S252" s="76"/>
      <c r="T252" s="76"/>
      <c r="U252" s="75">
        <v>2</v>
      </c>
      <c r="V252" s="76"/>
      <c r="W252" s="76"/>
      <c r="X252" s="76"/>
      <c r="Y252" s="76"/>
      <c r="Z252" s="122">
        <v>16</v>
      </c>
      <c r="AA252" s="179"/>
      <c r="AB252" s="5"/>
      <c r="AC252" s="77">
        <v>0</v>
      </c>
      <c r="AD252" s="181"/>
      <c r="AE252" s="260" t="s">
        <v>502</v>
      </c>
      <c r="AF252" s="42" t="s">
        <v>419</v>
      </c>
      <c r="AG252" s="42" t="s">
        <v>419</v>
      </c>
      <c r="AH252" s="42" t="s">
        <v>419</v>
      </c>
      <c r="AI252" s="42" t="s">
        <v>419</v>
      </c>
      <c r="AJ252" s="54"/>
      <c r="AK252" s="237"/>
      <c r="AL252" s="179"/>
      <c r="AM252" s="5"/>
      <c r="AN252" s="27"/>
      <c r="AO252" s="12"/>
      <c r="AP252" s="65"/>
      <c r="AQ252" s="64"/>
    </row>
    <row r="253" spans="1:43" ht="20.399999999999999">
      <c r="A253" s="103"/>
      <c r="B253" s="142" t="s">
        <v>839</v>
      </c>
      <c r="C253" s="82" t="s">
        <v>840</v>
      </c>
      <c r="D253" s="76"/>
      <c r="E253" s="76"/>
      <c r="F253" s="76"/>
      <c r="G253" s="76"/>
      <c r="H253" s="76"/>
      <c r="I253" s="76"/>
      <c r="J253" s="76"/>
      <c r="K253" s="76"/>
      <c r="L253" s="75">
        <v>8</v>
      </c>
      <c r="M253" s="76"/>
      <c r="N253" s="76"/>
      <c r="O253" s="76"/>
      <c r="P253" s="76"/>
      <c r="Q253" s="75">
        <v>6</v>
      </c>
      <c r="R253" s="76"/>
      <c r="S253" s="76"/>
      <c r="T253" s="76"/>
      <c r="U253" s="75">
        <v>2</v>
      </c>
      <c r="V253" s="76"/>
      <c r="W253" s="76"/>
      <c r="X253" s="76"/>
      <c r="Y253" s="76"/>
      <c r="Z253" s="122">
        <v>16</v>
      </c>
      <c r="AA253" s="179"/>
      <c r="AB253" s="5"/>
      <c r="AC253" s="77">
        <v>0</v>
      </c>
      <c r="AD253" s="181"/>
      <c r="AE253" s="260" t="s">
        <v>502</v>
      </c>
      <c r="AF253" s="42" t="s">
        <v>419</v>
      </c>
      <c r="AG253" s="42" t="s">
        <v>419</v>
      </c>
      <c r="AH253" s="42" t="s">
        <v>419</v>
      </c>
      <c r="AI253" s="42" t="s">
        <v>419</v>
      </c>
      <c r="AJ253" s="54"/>
      <c r="AK253" s="237"/>
      <c r="AL253" s="179"/>
      <c r="AM253" s="5"/>
      <c r="AN253" s="27"/>
      <c r="AO253" s="12"/>
      <c r="AP253" s="65"/>
      <c r="AQ253" s="64"/>
    </row>
    <row r="254" spans="1:43" ht="30">
      <c r="A254" s="103"/>
      <c r="B254" s="143" t="s">
        <v>841</v>
      </c>
      <c r="C254" s="82" t="s">
        <v>842</v>
      </c>
      <c r="D254" s="76"/>
      <c r="E254" s="76"/>
      <c r="F254" s="76"/>
      <c r="G254" s="76"/>
      <c r="H254" s="76"/>
      <c r="I254" s="76"/>
      <c r="J254" s="76"/>
      <c r="K254" s="76"/>
      <c r="L254" s="75">
        <v>8</v>
      </c>
      <c r="M254" s="76"/>
      <c r="N254" s="76"/>
      <c r="O254" s="76"/>
      <c r="P254" s="75">
        <v>2</v>
      </c>
      <c r="Q254" s="75">
        <v>6</v>
      </c>
      <c r="R254" s="76"/>
      <c r="S254" s="76"/>
      <c r="T254" s="76"/>
      <c r="U254" s="76"/>
      <c r="V254" s="76"/>
      <c r="W254" s="76"/>
      <c r="X254" s="76"/>
      <c r="Y254" s="76"/>
      <c r="Z254" s="122">
        <v>16</v>
      </c>
      <c r="AA254" s="179"/>
      <c r="AB254" s="5"/>
      <c r="AC254" s="77">
        <v>0</v>
      </c>
      <c r="AD254" s="181"/>
      <c r="AE254" s="260" t="s">
        <v>502</v>
      </c>
      <c r="AF254" s="42" t="s">
        <v>419</v>
      </c>
      <c r="AG254" s="42" t="s">
        <v>419</v>
      </c>
      <c r="AH254" s="42" t="s">
        <v>419</v>
      </c>
      <c r="AI254" s="42" t="s">
        <v>419</v>
      </c>
      <c r="AJ254" s="54"/>
      <c r="AK254" s="237"/>
      <c r="AL254" s="179"/>
      <c r="AM254" s="5"/>
      <c r="AN254" s="27"/>
      <c r="AO254" s="12"/>
      <c r="AP254" s="65"/>
      <c r="AQ254" s="64"/>
    </row>
    <row r="255" spans="1:43" ht="20.399999999999999">
      <c r="A255" s="103"/>
      <c r="B255" s="143" t="s">
        <v>843</v>
      </c>
      <c r="C255" s="82" t="s">
        <v>844</v>
      </c>
      <c r="D255" s="76"/>
      <c r="E255" s="76"/>
      <c r="F255" s="76"/>
      <c r="G255" s="76"/>
      <c r="H255" s="76"/>
      <c r="I255" s="76"/>
      <c r="J255" s="76"/>
      <c r="K255" s="76"/>
      <c r="L255" s="75">
        <v>8</v>
      </c>
      <c r="M255" s="76"/>
      <c r="N255" s="76"/>
      <c r="O255" s="76"/>
      <c r="P255" s="75">
        <v>2</v>
      </c>
      <c r="Q255" s="75">
        <v>6</v>
      </c>
      <c r="R255" s="76"/>
      <c r="S255" s="76"/>
      <c r="T255" s="76"/>
      <c r="U255" s="76"/>
      <c r="V255" s="76"/>
      <c r="W255" s="76"/>
      <c r="X255" s="76"/>
      <c r="Y255" s="76"/>
      <c r="Z255" s="122">
        <v>16</v>
      </c>
      <c r="AA255" s="179"/>
      <c r="AB255" s="5"/>
      <c r="AC255" s="77">
        <v>0</v>
      </c>
      <c r="AD255" s="181"/>
      <c r="AE255" s="260" t="s">
        <v>502</v>
      </c>
      <c r="AF255" s="42" t="s">
        <v>419</v>
      </c>
      <c r="AG255" s="42" t="s">
        <v>419</v>
      </c>
      <c r="AH255" s="42" t="s">
        <v>419</v>
      </c>
      <c r="AI255" s="42" t="s">
        <v>419</v>
      </c>
      <c r="AJ255" s="54"/>
      <c r="AK255" s="237"/>
      <c r="AL255" s="179"/>
      <c r="AM255" s="5"/>
      <c r="AN255" s="27"/>
      <c r="AO255" s="12"/>
      <c r="AP255" s="65"/>
      <c r="AQ255" s="64"/>
    </row>
    <row r="256" spans="1:43" ht="30">
      <c r="A256" s="103"/>
      <c r="B256" s="144" t="s">
        <v>845</v>
      </c>
      <c r="C256" s="82" t="s">
        <v>846</v>
      </c>
      <c r="D256" s="76"/>
      <c r="E256" s="76"/>
      <c r="F256" s="76"/>
      <c r="G256" s="76"/>
      <c r="H256" s="76"/>
      <c r="I256" s="76"/>
      <c r="J256" s="76"/>
      <c r="K256" s="76"/>
      <c r="L256" s="75">
        <v>8</v>
      </c>
      <c r="M256" s="76"/>
      <c r="N256" s="76"/>
      <c r="O256" s="76"/>
      <c r="P256" s="75">
        <v>2</v>
      </c>
      <c r="Q256" s="75">
        <v>6</v>
      </c>
      <c r="R256" s="76"/>
      <c r="S256" s="76"/>
      <c r="T256" s="76"/>
      <c r="U256" s="76"/>
      <c r="V256" s="76"/>
      <c r="W256" s="76"/>
      <c r="X256" s="76"/>
      <c r="Y256" s="76"/>
      <c r="Z256" s="122">
        <v>16</v>
      </c>
      <c r="AA256" s="179"/>
      <c r="AB256" s="5"/>
      <c r="AC256" s="77">
        <v>0</v>
      </c>
      <c r="AD256" s="181"/>
      <c r="AE256" s="260" t="s">
        <v>502</v>
      </c>
      <c r="AF256" s="42" t="s">
        <v>419</v>
      </c>
      <c r="AG256" s="42" t="s">
        <v>419</v>
      </c>
      <c r="AH256" s="42" t="s">
        <v>419</v>
      </c>
      <c r="AI256" s="42" t="s">
        <v>419</v>
      </c>
      <c r="AJ256" s="54"/>
      <c r="AK256" s="237"/>
      <c r="AL256" s="179"/>
      <c r="AM256" s="5"/>
      <c r="AN256" s="27"/>
      <c r="AO256" s="12"/>
      <c r="AP256" s="65"/>
      <c r="AQ256" s="64"/>
    </row>
    <row r="257" spans="1:43" ht="20.399999999999999">
      <c r="A257" s="103"/>
      <c r="B257" s="144" t="s">
        <v>843</v>
      </c>
      <c r="C257" s="82" t="s">
        <v>847</v>
      </c>
      <c r="D257" s="76"/>
      <c r="E257" s="76"/>
      <c r="F257" s="76"/>
      <c r="G257" s="76"/>
      <c r="H257" s="76"/>
      <c r="I257" s="76"/>
      <c r="J257" s="76"/>
      <c r="K257" s="76"/>
      <c r="L257" s="75">
        <v>8</v>
      </c>
      <c r="M257" s="76"/>
      <c r="N257" s="76"/>
      <c r="O257" s="76"/>
      <c r="P257" s="75">
        <v>2</v>
      </c>
      <c r="Q257" s="75">
        <v>6</v>
      </c>
      <c r="R257" s="76"/>
      <c r="S257" s="76"/>
      <c r="T257" s="76"/>
      <c r="U257" s="76"/>
      <c r="V257" s="76"/>
      <c r="W257" s="76"/>
      <c r="X257" s="76"/>
      <c r="Y257" s="76"/>
      <c r="Z257" s="122">
        <v>16</v>
      </c>
      <c r="AA257" s="179"/>
      <c r="AB257" s="5"/>
      <c r="AC257" s="77">
        <v>0</v>
      </c>
      <c r="AD257" s="181"/>
      <c r="AE257" s="260" t="s">
        <v>502</v>
      </c>
      <c r="AF257" s="42" t="s">
        <v>419</v>
      </c>
      <c r="AG257" s="42" t="s">
        <v>419</v>
      </c>
      <c r="AH257" s="42" t="s">
        <v>419</v>
      </c>
      <c r="AI257" s="42" t="s">
        <v>419</v>
      </c>
      <c r="AJ257" s="54"/>
      <c r="AK257" s="237"/>
      <c r="AL257" s="179"/>
      <c r="AM257" s="5"/>
      <c r="AN257" s="27"/>
      <c r="AO257" s="12"/>
      <c r="AP257" s="65"/>
      <c r="AQ257" s="64"/>
    </row>
    <row r="258" spans="1:43" ht="30">
      <c r="A258" s="103"/>
      <c r="B258" s="145" t="s">
        <v>848</v>
      </c>
      <c r="C258" s="82" t="s">
        <v>849</v>
      </c>
      <c r="D258" s="76"/>
      <c r="E258" s="76"/>
      <c r="F258" s="76"/>
      <c r="G258" s="76"/>
      <c r="H258" s="76"/>
      <c r="I258" s="76"/>
      <c r="J258" s="76"/>
      <c r="K258" s="76"/>
      <c r="L258" s="75">
        <v>8</v>
      </c>
      <c r="M258" s="76"/>
      <c r="N258" s="76"/>
      <c r="O258" s="76"/>
      <c r="P258" s="75">
        <v>1</v>
      </c>
      <c r="Q258" s="75">
        <v>6</v>
      </c>
      <c r="R258" s="76"/>
      <c r="S258" s="76"/>
      <c r="T258" s="76"/>
      <c r="U258" s="76"/>
      <c r="V258" s="76"/>
      <c r="W258" s="76"/>
      <c r="X258" s="76"/>
      <c r="Y258" s="76"/>
      <c r="Z258" s="122">
        <v>15</v>
      </c>
      <c r="AA258" s="249"/>
      <c r="AB258" s="24"/>
      <c r="AC258" s="77">
        <v>0</v>
      </c>
      <c r="AD258" s="251"/>
      <c r="AE258" s="260" t="s">
        <v>502</v>
      </c>
      <c r="AF258" s="42" t="s">
        <v>419</v>
      </c>
      <c r="AG258" s="42" t="s">
        <v>419</v>
      </c>
      <c r="AH258" s="42" t="s">
        <v>419</v>
      </c>
      <c r="AI258" s="42" t="s">
        <v>419</v>
      </c>
      <c r="AJ258" s="54"/>
      <c r="AK258" s="237"/>
      <c r="AL258" s="179"/>
      <c r="AM258" s="5"/>
      <c r="AN258" s="27"/>
      <c r="AO258" s="12"/>
      <c r="AP258" s="65"/>
      <c r="AQ258" s="64"/>
    </row>
    <row r="259" spans="1:43" ht="20.399999999999999">
      <c r="A259" s="103"/>
      <c r="B259" s="145" t="s">
        <v>843</v>
      </c>
      <c r="C259" s="82" t="s">
        <v>850</v>
      </c>
      <c r="D259" s="76"/>
      <c r="E259" s="76"/>
      <c r="F259" s="76"/>
      <c r="G259" s="76"/>
      <c r="H259" s="76"/>
      <c r="I259" s="76"/>
      <c r="J259" s="76"/>
      <c r="K259" s="76"/>
      <c r="L259" s="75">
        <v>8</v>
      </c>
      <c r="M259" s="76"/>
      <c r="N259" s="76"/>
      <c r="O259" s="76"/>
      <c r="P259" s="75">
        <v>1</v>
      </c>
      <c r="Q259" s="75">
        <v>6</v>
      </c>
      <c r="R259" s="76"/>
      <c r="S259" s="76"/>
      <c r="T259" s="76"/>
      <c r="U259" s="76"/>
      <c r="V259" s="76"/>
      <c r="W259" s="76"/>
      <c r="X259" s="76"/>
      <c r="Y259" s="76"/>
      <c r="Z259" s="122">
        <v>15</v>
      </c>
      <c r="AA259" s="250"/>
      <c r="AB259" s="22"/>
      <c r="AC259" s="77">
        <v>0</v>
      </c>
      <c r="AD259" s="252"/>
      <c r="AE259" s="260" t="s">
        <v>502</v>
      </c>
      <c r="AF259" s="42" t="s">
        <v>419</v>
      </c>
      <c r="AG259" s="42" t="s">
        <v>419</v>
      </c>
      <c r="AH259" s="42" t="s">
        <v>419</v>
      </c>
      <c r="AI259" s="42" t="s">
        <v>419</v>
      </c>
      <c r="AJ259" s="54"/>
      <c r="AK259" s="253"/>
      <c r="AL259" s="250"/>
      <c r="AM259" s="22"/>
      <c r="AN259" s="35"/>
      <c r="AO259" s="23"/>
      <c r="AP259" s="66"/>
      <c r="AQ259" s="64"/>
    </row>
    <row r="260" spans="1:43" ht="20.399999999999999">
      <c r="A260" s="103"/>
      <c r="B260" s="140" t="s">
        <v>851</v>
      </c>
      <c r="C260" s="82" t="s">
        <v>852</v>
      </c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5">
        <v>100</v>
      </c>
      <c r="S260" s="76"/>
      <c r="T260" s="76"/>
      <c r="U260" s="75">
        <v>5</v>
      </c>
      <c r="V260" s="76"/>
      <c r="W260" s="76"/>
      <c r="X260" s="76"/>
      <c r="Y260" s="76"/>
      <c r="Z260" s="122">
        <v>105</v>
      </c>
      <c r="AA260" s="249"/>
      <c r="AB260" s="24"/>
      <c r="AC260" s="77">
        <v>0</v>
      </c>
      <c r="AD260" s="251"/>
      <c r="AE260" s="260" t="s">
        <v>502</v>
      </c>
      <c r="AF260" s="42" t="s">
        <v>419</v>
      </c>
      <c r="AG260" s="42" t="s">
        <v>419</v>
      </c>
      <c r="AH260" s="42" t="s">
        <v>419</v>
      </c>
      <c r="AI260" s="42" t="s">
        <v>419</v>
      </c>
      <c r="AJ260" s="54"/>
      <c r="AK260" s="237"/>
      <c r="AL260" s="249"/>
      <c r="AM260" s="24"/>
      <c r="AN260" s="36"/>
      <c r="AO260" s="25"/>
      <c r="AP260" s="66"/>
      <c r="AQ260" s="64"/>
    </row>
    <row r="261" spans="1:43" ht="20.399999999999999">
      <c r="A261" s="103"/>
      <c r="B261" s="140" t="s">
        <v>853</v>
      </c>
      <c r="C261" s="82" t="s">
        <v>854</v>
      </c>
      <c r="D261" s="76"/>
      <c r="E261" s="76"/>
      <c r="F261" s="76"/>
      <c r="G261" s="76"/>
      <c r="H261" s="76"/>
      <c r="I261" s="76"/>
      <c r="J261" s="76"/>
      <c r="K261" s="76"/>
      <c r="L261" s="75">
        <v>4</v>
      </c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122">
        <v>4</v>
      </c>
      <c r="AA261" s="249"/>
      <c r="AB261" s="24"/>
      <c r="AC261" s="77">
        <v>0</v>
      </c>
      <c r="AD261" s="251"/>
      <c r="AE261" s="260" t="s">
        <v>502</v>
      </c>
      <c r="AF261" s="42" t="s">
        <v>419</v>
      </c>
      <c r="AG261" s="42" t="s">
        <v>419</v>
      </c>
      <c r="AH261" s="42" t="s">
        <v>419</v>
      </c>
      <c r="AI261" s="42" t="s">
        <v>419</v>
      </c>
      <c r="AJ261" s="54"/>
      <c r="AK261" s="237"/>
      <c r="AL261" s="179"/>
      <c r="AM261" s="5"/>
      <c r="AN261" s="27"/>
      <c r="AO261" s="12"/>
      <c r="AP261" s="65"/>
      <c r="AQ261" s="64"/>
    </row>
    <row r="262" spans="1:43" ht="30">
      <c r="A262" s="103"/>
      <c r="B262" s="140" t="s">
        <v>855</v>
      </c>
      <c r="C262" s="82" t="s">
        <v>856</v>
      </c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5">
        <v>2</v>
      </c>
      <c r="P262" s="76"/>
      <c r="Q262" s="76"/>
      <c r="R262" s="76"/>
      <c r="S262" s="76"/>
      <c r="T262" s="76"/>
      <c r="U262" s="75">
        <v>2</v>
      </c>
      <c r="V262" s="76"/>
      <c r="W262" s="76"/>
      <c r="X262" s="75">
        <v>2</v>
      </c>
      <c r="Y262" s="76"/>
      <c r="Z262" s="122">
        <v>6</v>
      </c>
      <c r="AA262" s="249"/>
      <c r="AB262" s="24"/>
      <c r="AC262" s="77">
        <v>0</v>
      </c>
      <c r="AD262" s="251"/>
      <c r="AE262" s="260" t="s">
        <v>502</v>
      </c>
      <c r="AF262" s="42" t="s">
        <v>419</v>
      </c>
      <c r="AG262" s="42" t="s">
        <v>419</v>
      </c>
      <c r="AH262" s="42" t="s">
        <v>419</v>
      </c>
      <c r="AI262" s="42" t="s">
        <v>419</v>
      </c>
      <c r="AJ262" s="54"/>
      <c r="AK262" s="237"/>
      <c r="AL262" s="179"/>
      <c r="AM262" s="5"/>
      <c r="AN262" s="27"/>
      <c r="AO262" s="12"/>
      <c r="AP262" s="65"/>
      <c r="AQ262" s="64"/>
    </row>
    <row r="263" spans="1:43" ht="20.399999999999999">
      <c r="A263" s="103"/>
      <c r="B263" s="140" t="s">
        <v>857</v>
      </c>
      <c r="C263" s="82" t="s">
        <v>858</v>
      </c>
      <c r="D263" s="76"/>
      <c r="E263" s="76"/>
      <c r="F263" s="76"/>
      <c r="G263" s="76"/>
      <c r="H263" s="76"/>
      <c r="I263" s="76"/>
      <c r="J263" s="76"/>
      <c r="K263" s="76"/>
      <c r="L263" s="75">
        <v>6</v>
      </c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122">
        <v>6</v>
      </c>
      <c r="AA263" s="179"/>
      <c r="AB263" s="5"/>
      <c r="AC263" s="77">
        <v>0</v>
      </c>
      <c r="AD263" s="181"/>
      <c r="AE263" s="260" t="s">
        <v>502</v>
      </c>
      <c r="AF263" s="42" t="s">
        <v>419</v>
      </c>
      <c r="AG263" s="42" t="s">
        <v>419</v>
      </c>
      <c r="AH263" s="42" t="s">
        <v>419</v>
      </c>
      <c r="AI263" s="42" t="s">
        <v>419</v>
      </c>
      <c r="AJ263" s="54"/>
      <c r="AK263" s="237"/>
      <c r="AL263" s="179"/>
      <c r="AM263" s="5"/>
      <c r="AN263" s="27"/>
      <c r="AO263" s="12"/>
      <c r="AP263" s="65"/>
      <c r="AQ263" s="64"/>
    </row>
    <row r="264" spans="1:43" ht="20.399999999999999">
      <c r="A264" s="103"/>
      <c r="B264" s="140" t="s">
        <v>859</v>
      </c>
      <c r="C264" s="82" t="s">
        <v>860</v>
      </c>
      <c r="D264" s="76"/>
      <c r="E264" s="76"/>
      <c r="F264" s="76"/>
      <c r="G264" s="75">
        <v>10</v>
      </c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5">
        <v>10</v>
      </c>
      <c r="T264" s="76"/>
      <c r="U264" s="76"/>
      <c r="V264" s="76"/>
      <c r="W264" s="76"/>
      <c r="X264" s="76"/>
      <c r="Y264" s="76"/>
      <c r="Z264" s="122">
        <v>20</v>
      </c>
      <c r="AA264" s="179"/>
      <c r="AB264" s="5"/>
      <c r="AC264" s="77">
        <v>0</v>
      </c>
      <c r="AD264" s="181"/>
      <c r="AE264" s="260" t="s">
        <v>502</v>
      </c>
      <c r="AF264" s="42" t="s">
        <v>419</v>
      </c>
      <c r="AG264" s="42" t="s">
        <v>419</v>
      </c>
      <c r="AH264" s="42" t="s">
        <v>419</v>
      </c>
      <c r="AI264" s="42" t="s">
        <v>419</v>
      </c>
      <c r="AJ264" s="54"/>
      <c r="AK264" s="237"/>
      <c r="AL264" s="179"/>
      <c r="AM264" s="5"/>
      <c r="AN264" s="27"/>
      <c r="AO264" s="12"/>
      <c r="AP264" s="65"/>
      <c r="AQ264" s="64"/>
    </row>
    <row r="265" spans="1:43" ht="20.399999999999999">
      <c r="A265" s="103"/>
      <c r="B265" s="140" t="s">
        <v>861</v>
      </c>
      <c r="C265" s="82" t="s">
        <v>862</v>
      </c>
      <c r="D265" s="76"/>
      <c r="E265" s="76"/>
      <c r="F265" s="76"/>
      <c r="G265" s="76"/>
      <c r="H265" s="76"/>
      <c r="I265" s="76"/>
      <c r="J265" s="76"/>
      <c r="K265" s="76"/>
      <c r="L265" s="75">
        <v>40</v>
      </c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122">
        <v>40</v>
      </c>
      <c r="AA265" s="179"/>
      <c r="AB265" s="5"/>
      <c r="AC265" s="77">
        <v>0</v>
      </c>
      <c r="AD265" s="181"/>
      <c r="AE265" s="260" t="s">
        <v>502</v>
      </c>
      <c r="AF265" s="42" t="s">
        <v>419</v>
      </c>
      <c r="AG265" s="42" t="s">
        <v>419</v>
      </c>
      <c r="AH265" s="42" t="s">
        <v>419</v>
      </c>
      <c r="AI265" s="42" t="s">
        <v>419</v>
      </c>
      <c r="AJ265" s="54"/>
      <c r="AK265" s="237"/>
      <c r="AL265" s="179"/>
      <c r="AM265" s="5"/>
      <c r="AN265" s="27"/>
      <c r="AO265" s="12"/>
      <c r="AP265" s="65"/>
      <c r="AQ265" s="64"/>
    </row>
    <row r="266" spans="1:43" ht="20.399999999999999">
      <c r="A266" s="103"/>
      <c r="B266" s="140" t="s">
        <v>863</v>
      </c>
      <c r="C266" s="82" t="s">
        <v>864</v>
      </c>
      <c r="D266" s="76"/>
      <c r="E266" s="76"/>
      <c r="F266" s="76"/>
      <c r="G266" s="75">
        <v>10</v>
      </c>
      <c r="H266" s="76"/>
      <c r="I266" s="76"/>
      <c r="J266" s="76"/>
      <c r="K266" s="76"/>
      <c r="L266" s="75">
        <v>5</v>
      </c>
      <c r="M266" s="76"/>
      <c r="N266" s="76"/>
      <c r="O266" s="76"/>
      <c r="P266" s="76"/>
      <c r="Q266" s="76"/>
      <c r="R266" s="76"/>
      <c r="S266" s="75">
        <v>10</v>
      </c>
      <c r="T266" s="76"/>
      <c r="U266" s="76"/>
      <c r="V266" s="76"/>
      <c r="W266" s="76"/>
      <c r="X266" s="76"/>
      <c r="Y266" s="76"/>
      <c r="Z266" s="122">
        <v>25</v>
      </c>
      <c r="AA266" s="179"/>
      <c r="AB266" s="5"/>
      <c r="AC266" s="77">
        <v>0</v>
      </c>
      <c r="AD266" s="181"/>
      <c r="AE266" s="260" t="s">
        <v>502</v>
      </c>
      <c r="AF266" s="42" t="s">
        <v>419</v>
      </c>
      <c r="AG266" s="42" t="s">
        <v>419</v>
      </c>
      <c r="AH266" s="42" t="s">
        <v>419</v>
      </c>
      <c r="AI266" s="42" t="s">
        <v>419</v>
      </c>
      <c r="AJ266" s="54"/>
      <c r="AK266" s="237"/>
      <c r="AL266" s="179"/>
      <c r="AM266" s="5"/>
      <c r="AN266" s="27"/>
      <c r="AO266" s="12"/>
      <c r="AP266" s="65"/>
      <c r="AQ266" s="64"/>
    </row>
    <row r="267" spans="1:43" ht="20.399999999999999">
      <c r="A267" s="103"/>
      <c r="B267" s="140" t="s">
        <v>865</v>
      </c>
      <c r="C267" s="82" t="s">
        <v>866</v>
      </c>
      <c r="D267" s="76"/>
      <c r="E267" s="76"/>
      <c r="F267" s="76"/>
      <c r="G267" s="75">
        <v>5</v>
      </c>
      <c r="H267" s="76"/>
      <c r="I267" s="76"/>
      <c r="J267" s="76"/>
      <c r="K267" s="76"/>
      <c r="L267" s="75">
        <v>4</v>
      </c>
      <c r="M267" s="76"/>
      <c r="N267" s="76"/>
      <c r="O267" s="76"/>
      <c r="P267" s="76"/>
      <c r="Q267" s="76"/>
      <c r="R267" s="76"/>
      <c r="S267" s="75">
        <v>5</v>
      </c>
      <c r="T267" s="76"/>
      <c r="U267" s="76"/>
      <c r="V267" s="76"/>
      <c r="W267" s="76"/>
      <c r="X267" s="76"/>
      <c r="Y267" s="76"/>
      <c r="Z267" s="122">
        <v>14</v>
      </c>
      <c r="AA267" s="179"/>
      <c r="AB267" s="5"/>
      <c r="AC267" s="77">
        <v>0</v>
      </c>
      <c r="AD267" s="181"/>
      <c r="AE267" s="260" t="s">
        <v>502</v>
      </c>
      <c r="AF267" s="42" t="s">
        <v>419</v>
      </c>
      <c r="AG267" s="42" t="s">
        <v>419</v>
      </c>
      <c r="AH267" s="42" t="s">
        <v>419</v>
      </c>
      <c r="AI267" s="42" t="s">
        <v>419</v>
      </c>
      <c r="AJ267" s="54"/>
      <c r="AK267" s="237"/>
      <c r="AL267" s="179"/>
      <c r="AM267" s="5"/>
      <c r="AN267" s="27"/>
      <c r="AO267" s="12"/>
      <c r="AP267" s="65"/>
      <c r="AQ267" s="64"/>
    </row>
    <row r="268" spans="1:43" ht="30">
      <c r="A268" s="103"/>
      <c r="B268" s="140" t="s">
        <v>867</v>
      </c>
      <c r="C268" s="82" t="s">
        <v>868</v>
      </c>
      <c r="D268" s="76"/>
      <c r="E268" s="76"/>
      <c r="F268" s="76"/>
      <c r="G268" s="76"/>
      <c r="H268" s="76"/>
      <c r="I268" s="76"/>
      <c r="J268" s="76"/>
      <c r="K268" s="76"/>
      <c r="L268" s="75">
        <v>50</v>
      </c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122">
        <v>50</v>
      </c>
      <c r="AA268" s="179"/>
      <c r="AB268" s="5"/>
      <c r="AC268" s="77">
        <v>0</v>
      </c>
      <c r="AD268" s="181"/>
      <c r="AE268" s="260" t="s">
        <v>502</v>
      </c>
      <c r="AF268" s="42" t="s">
        <v>419</v>
      </c>
      <c r="AG268" s="42" t="s">
        <v>419</v>
      </c>
      <c r="AH268" s="42" t="s">
        <v>419</v>
      </c>
      <c r="AI268" s="42" t="s">
        <v>419</v>
      </c>
      <c r="AJ268" s="54"/>
      <c r="AK268" s="237"/>
      <c r="AL268" s="179"/>
      <c r="AM268" s="5"/>
      <c r="AN268" s="27"/>
      <c r="AO268" s="12"/>
      <c r="AP268" s="65"/>
      <c r="AQ268" s="64"/>
    </row>
    <row r="269" spans="1:43" ht="20.399999999999999">
      <c r="A269" s="103"/>
      <c r="B269" s="140" t="s">
        <v>869</v>
      </c>
      <c r="C269" s="82" t="s">
        <v>870</v>
      </c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122">
        <v>0</v>
      </c>
      <c r="AA269" s="179"/>
      <c r="AB269" s="5"/>
      <c r="AC269" s="77">
        <v>0</v>
      </c>
      <c r="AD269" s="181"/>
      <c r="AE269" s="260" t="s">
        <v>502</v>
      </c>
      <c r="AF269" s="42" t="s">
        <v>419</v>
      </c>
      <c r="AG269" s="42" t="s">
        <v>419</v>
      </c>
      <c r="AH269" s="42" t="s">
        <v>419</v>
      </c>
      <c r="AI269" s="42" t="s">
        <v>419</v>
      </c>
      <c r="AJ269" s="54"/>
      <c r="AK269" s="237"/>
      <c r="AL269" s="179"/>
      <c r="AM269" s="5"/>
      <c r="AN269" s="27"/>
      <c r="AO269" s="12"/>
      <c r="AP269" s="65"/>
      <c r="AQ269" s="64"/>
    </row>
    <row r="270" spans="1:43" ht="21" thickBot="1">
      <c r="A270" s="103"/>
      <c r="B270" s="146" t="s">
        <v>871</v>
      </c>
      <c r="C270" s="130" t="s">
        <v>872</v>
      </c>
      <c r="D270" s="131"/>
      <c r="E270" s="131"/>
      <c r="F270" s="131"/>
      <c r="G270" s="131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31"/>
      <c r="U270" s="131"/>
      <c r="V270" s="131"/>
      <c r="W270" s="131"/>
      <c r="X270" s="131"/>
      <c r="Y270" s="131"/>
      <c r="Z270" s="133">
        <v>0</v>
      </c>
      <c r="AA270" s="182"/>
      <c r="AB270" s="158"/>
      <c r="AC270" s="159">
        <v>0</v>
      </c>
      <c r="AD270" s="183"/>
      <c r="AE270" s="261" t="s">
        <v>502</v>
      </c>
      <c r="AF270" s="160" t="s">
        <v>419</v>
      </c>
      <c r="AG270" s="160" t="s">
        <v>419</v>
      </c>
      <c r="AH270" s="160" t="s">
        <v>419</v>
      </c>
      <c r="AI270" s="160" t="s">
        <v>419</v>
      </c>
      <c r="AJ270" s="161"/>
      <c r="AK270" s="238"/>
      <c r="AL270" s="182"/>
      <c r="AM270" s="158"/>
      <c r="AN270" s="162"/>
      <c r="AO270" s="163"/>
      <c r="AP270" s="164"/>
      <c r="AQ270" s="165"/>
    </row>
    <row r="271" spans="1:43" ht="15.75" customHeight="1">
      <c r="C271" s="106"/>
      <c r="AA271" s="16"/>
      <c r="AB271" s="16"/>
      <c r="AC271" s="107"/>
      <c r="AD271" s="16"/>
      <c r="AE271" s="264"/>
      <c r="AF271" s="101"/>
      <c r="AG271" s="101"/>
      <c r="AH271" s="101"/>
      <c r="AI271" s="101"/>
      <c r="AJ271" s="102"/>
      <c r="AK271" s="4"/>
      <c r="AL271" s="16"/>
      <c r="AM271" s="16"/>
      <c r="AN271" s="28"/>
      <c r="AO271" s="17"/>
    </row>
    <row r="272" spans="1:43" ht="15.75" customHeight="1">
      <c r="C272" s="106"/>
      <c r="AA272" s="16"/>
      <c r="AB272" s="16"/>
      <c r="AC272" s="107"/>
      <c r="AD272" s="16"/>
      <c r="AE272" s="264"/>
      <c r="AF272" s="101"/>
      <c r="AG272" s="101"/>
      <c r="AH272" s="101"/>
      <c r="AI272" s="101"/>
      <c r="AJ272" s="102"/>
      <c r="AK272" s="4"/>
      <c r="AL272" s="16"/>
      <c r="AM272" s="16"/>
      <c r="AN272" s="28"/>
      <c r="AO272" s="17"/>
    </row>
    <row r="273" spans="3:41" ht="15.75" customHeight="1">
      <c r="C273" s="106"/>
      <c r="AA273" s="16"/>
      <c r="AB273" s="16"/>
      <c r="AC273" s="107"/>
      <c r="AD273" s="16"/>
      <c r="AE273" s="264"/>
      <c r="AF273" s="101"/>
      <c r="AG273" s="101"/>
      <c r="AH273" s="101"/>
      <c r="AI273" s="101"/>
      <c r="AJ273" s="102"/>
      <c r="AK273" s="4"/>
      <c r="AL273" s="16"/>
      <c r="AM273" s="16"/>
      <c r="AN273" s="28"/>
      <c r="AO273" s="17"/>
    </row>
    <row r="274" spans="3:41" ht="15.75" customHeight="1">
      <c r="C274" s="106"/>
      <c r="AA274" s="16"/>
      <c r="AB274" s="16"/>
      <c r="AC274" s="107"/>
      <c r="AD274" s="16"/>
      <c r="AE274" s="264"/>
      <c r="AF274" s="101"/>
      <c r="AG274" s="101"/>
      <c r="AH274" s="101"/>
      <c r="AI274" s="101"/>
      <c r="AJ274" s="102"/>
      <c r="AK274" s="4"/>
      <c r="AL274" s="16"/>
      <c r="AM274" s="16"/>
      <c r="AN274" s="28"/>
      <c r="AO274" s="17"/>
    </row>
    <row r="275" spans="3:41" ht="15.75" customHeight="1">
      <c r="C275" s="106"/>
      <c r="AA275" s="16"/>
      <c r="AB275" s="16"/>
      <c r="AC275" s="107"/>
      <c r="AD275" s="16"/>
      <c r="AE275" s="264"/>
      <c r="AF275" s="101"/>
      <c r="AG275" s="101"/>
      <c r="AH275" s="101"/>
      <c r="AI275" s="101"/>
      <c r="AJ275" s="102"/>
      <c r="AK275" s="4"/>
      <c r="AL275" s="16"/>
      <c r="AM275" s="16"/>
      <c r="AN275" s="28"/>
      <c r="AO275" s="17"/>
    </row>
    <row r="276" spans="3:41" ht="15.75" customHeight="1">
      <c r="C276" s="106"/>
      <c r="AA276" s="16"/>
      <c r="AB276" s="16"/>
      <c r="AC276" s="107"/>
      <c r="AD276" s="16"/>
      <c r="AE276" s="264"/>
      <c r="AF276" s="101"/>
      <c r="AG276" s="101"/>
      <c r="AH276" s="101"/>
      <c r="AI276" s="101"/>
      <c r="AJ276" s="102"/>
      <c r="AK276" s="4"/>
      <c r="AL276" s="16"/>
      <c r="AM276" s="16"/>
      <c r="AN276" s="28"/>
      <c r="AO276" s="17"/>
    </row>
    <row r="277" spans="3:41" ht="15.75" customHeight="1">
      <c r="C277" s="106"/>
      <c r="AA277" s="16"/>
      <c r="AB277" s="16"/>
      <c r="AC277" s="107"/>
      <c r="AD277" s="16"/>
      <c r="AE277" s="264"/>
      <c r="AF277" s="101"/>
      <c r="AG277" s="101"/>
      <c r="AH277" s="101"/>
      <c r="AI277" s="101"/>
      <c r="AJ277" s="102"/>
      <c r="AK277" s="4"/>
      <c r="AL277" s="16"/>
      <c r="AM277" s="16"/>
      <c r="AN277" s="28"/>
      <c r="AO277" s="17"/>
    </row>
    <row r="278" spans="3:41" ht="15.75" customHeight="1">
      <c r="C278" s="106"/>
      <c r="AA278" s="16"/>
      <c r="AB278" s="16"/>
      <c r="AC278" s="107"/>
      <c r="AD278" s="16"/>
      <c r="AE278" s="264"/>
      <c r="AF278" s="101"/>
      <c r="AG278" s="101"/>
      <c r="AH278" s="101"/>
      <c r="AI278" s="101"/>
      <c r="AJ278" s="102"/>
      <c r="AK278" s="4"/>
      <c r="AL278" s="16"/>
      <c r="AM278" s="16"/>
      <c r="AN278" s="28"/>
      <c r="AO278" s="17"/>
    </row>
    <row r="279" spans="3:41" ht="15.75" customHeight="1">
      <c r="C279" s="106"/>
      <c r="AA279" s="16"/>
      <c r="AB279" s="16"/>
      <c r="AC279" s="107"/>
      <c r="AD279" s="16"/>
      <c r="AE279" s="264"/>
      <c r="AF279" s="101"/>
      <c r="AG279" s="101"/>
      <c r="AH279" s="101"/>
      <c r="AI279" s="101"/>
      <c r="AJ279" s="102"/>
      <c r="AK279" s="4"/>
      <c r="AL279" s="16"/>
      <c r="AM279" s="16"/>
      <c r="AN279" s="28"/>
      <c r="AO279" s="17"/>
    </row>
    <row r="280" spans="3:41" ht="15.75" customHeight="1">
      <c r="C280" s="106"/>
      <c r="AA280" s="16"/>
      <c r="AB280" s="16"/>
      <c r="AC280" s="107"/>
      <c r="AD280" s="16"/>
      <c r="AE280" s="264"/>
      <c r="AF280" s="101"/>
      <c r="AG280" s="101"/>
      <c r="AH280" s="101"/>
      <c r="AI280" s="101"/>
      <c r="AJ280" s="102"/>
      <c r="AK280" s="4"/>
      <c r="AL280" s="16"/>
      <c r="AM280" s="16"/>
      <c r="AN280" s="28"/>
      <c r="AO280" s="17"/>
    </row>
    <row r="281" spans="3:41" ht="15.75" customHeight="1">
      <c r="C281" s="106"/>
      <c r="AA281" s="16"/>
      <c r="AB281" s="16"/>
      <c r="AC281" s="107"/>
      <c r="AD281" s="16"/>
      <c r="AE281" s="264"/>
      <c r="AF281" s="101"/>
      <c r="AG281" s="101"/>
      <c r="AH281" s="101"/>
      <c r="AI281" s="101"/>
      <c r="AJ281" s="102"/>
      <c r="AK281" s="4"/>
      <c r="AL281" s="16"/>
      <c r="AM281" s="16"/>
      <c r="AN281" s="28"/>
      <c r="AO281" s="17"/>
    </row>
    <row r="282" spans="3:41" ht="15.75" customHeight="1">
      <c r="C282" s="106"/>
      <c r="AA282" s="16"/>
      <c r="AB282" s="16"/>
      <c r="AC282" s="107"/>
      <c r="AD282" s="16"/>
      <c r="AE282" s="264"/>
      <c r="AF282" s="101"/>
      <c r="AG282" s="101"/>
      <c r="AH282" s="101"/>
      <c r="AI282" s="101"/>
      <c r="AJ282" s="102"/>
      <c r="AK282" s="4"/>
      <c r="AL282" s="16"/>
      <c r="AM282" s="16"/>
      <c r="AN282" s="28"/>
      <c r="AO282" s="17"/>
    </row>
    <row r="283" spans="3:41" ht="15.75" customHeight="1">
      <c r="C283" s="106"/>
      <c r="AA283" s="16"/>
      <c r="AB283" s="16"/>
      <c r="AC283" s="107"/>
      <c r="AD283" s="16"/>
      <c r="AE283" s="264"/>
      <c r="AF283" s="101"/>
      <c r="AG283" s="101"/>
      <c r="AH283" s="101"/>
      <c r="AI283" s="101"/>
      <c r="AJ283" s="102"/>
      <c r="AK283" s="4"/>
      <c r="AL283" s="16"/>
      <c r="AM283" s="16"/>
      <c r="AN283" s="28"/>
      <c r="AO283" s="17"/>
    </row>
    <row r="284" spans="3:41" ht="15.75" customHeight="1">
      <c r="C284" s="108"/>
      <c r="AA284" s="16"/>
      <c r="AB284" s="16"/>
      <c r="AC284" s="107"/>
      <c r="AD284" s="16"/>
      <c r="AE284" s="264"/>
      <c r="AF284" s="101"/>
      <c r="AG284" s="101"/>
      <c r="AH284" s="101"/>
      <c r="AI284" s="101"/>
      <c r="AJ284" s="102"/>
      <c r="AK284" s="4"/>
      <c r="AL284" s="16"/>
      <c r="AM284" s="16"/>
      <c r="AN284" s="28"/>
      <c r="AO284" s="17"/>
    </row>
    <row r="285" spans="3:41" ht="15.75" customHeight="1">
      <c r="C285" s="108"/>
      <c r="AA285" s="16"/>
      <c r="AB285" s="16"/>
      <c r="AC285" s="107"/>
      <c r="AD285" s="16"/>
      <c r="AE285" s="264"/>
      <c r="AF285" s="101"/>
      <c r="AG285" s="101"/>
      <c r="AH285" s="101"/>
      <c r="AI285" s="101"/>
      <c r="AJ285" s="102"/>
      <c r="AK285" s="4"/>
      <c r="AL285" s="16"/>
      <c r="AM285" s="16"/>
      <c r="AN285" s="28"/>
      <c r="AO285" s="17"/>
    </row>
    <row r="286" spans="3:41" ht="15.75" customHeight="1">
      <c r="C286" s="108"/>
      <c r="AA286" s="16"/>
      <c r="AB286" s="16"/>
      <c r="AC286" s="107"/>
      <c r="AD286" s="16"/>
      <c r="AE286" s="264"/>
      <c r="AF286" s="101"/>
      <c r="AG286" s="101"/>
      <c r="AH286" s="101"/>
      <c r="AI286" s="101"/>
      <c r="AJ286" s="102"/>
      <c r="AK286" s="4"/>
      <c r="AL286" s="16"/>
      <c r="AM286" s="16"/>
      <c r="AN286" s="28"/>
      <c r="AO286" s="17"/>
    </row>
    <row r="287" spans="3:41" ht="15.75" customHeight="1">
      <c r="C287" s="108"/>
      <c r="AA287" s="16"/>
      <c r="AB287" s="16"/>
      <c r="AC287" s="107"/>
      <c r="AD287" s="16"/>
      <c r="AE287" s="264"/>
      <c r="AF287" s="101"/>
      <c r="AG287" s="101"/>
      <c r="AH287" s="101"/>
      <c r="AI287" s="101"/>
      <c r="AJ287" s="102"/>
      <c r="AK287" s="4"/>
      <c r="AL287" s="16"/>
      <c r="AM287" s="16"/>
      <c r="AN287" s="28"/>
      <c r="AO287" s="17"/>
    </row>
    <row r="288" spans="3:41" ht="15.75" customHeight="1">
      <c r="C288" s="108"/>
      <c r="AA288" s="16"/>
      <c r="AB288" s="16"/>
      <c r="AC288" s="107"/>
      <c r="AD288" s="16"/>
      <c r="AE288" s="264"/>
      <c r="AF288" s="101"/>
      <c r="AG288" s="101"/>
      <c r="AH288" s="101"/>
      <c r="AI288" s="101"/>
      <c r="AJ288" s="102"/>
      <c r="AK288" s="4"/>
      <c r="AL288" s="16"/>
      <c r="AM288" s="16"/>
      <c r="AN288" s="28"/>
      <c r="AO288" s="17"/>
    </row>
    <row r="289" spans="3:41" ht="15.75" customHeight="1">
      <c r="C289" s="108"/>
      <c r="AA289" s="16"/>
      <c r="AB289" s="16"/>
      <c r="AC289" s="107"/>
      <c r="AD289" s="16"/>
      <c r="AE289" s="264"/>
      <c r="AF289" s="101"/>
      <c r="AG289" s="101"/>
      <c r="AH289" s="101"/>
      <c r="AI289" s="101"/>
      <c r="AJ289" s="102"/>
      <c r="AK289" s="4"/>
      <c r="AL289" s="16"/>
      <c r="AM289" s="16"/>
      <c r="AN289" s="28"/>
      <c r="AO289" s="17"/>
    </row>
    <row r="290" spans="3:41" ht="15.75" customHeight="1">
      <c r="C290" s="108"/>
      <c r="AA290" s="16"/>
      <c r="AB290" s="16"/>
      <c r="AC290" s="107"/>
      <c r="AD290" s="16"/>
      <c r="AE290" s="264"/>
      <c r="AF290" s="101"/>
      <c r="AG290" s="101"/>
      <c r="AH290" s="101"/>
      <c r="AI290" s="101"/>
      <c r="AJ290" s="102"/>
      <c r="AK290" s="4"/>
      <c r="AL290" s="16"/>
      <c r="AM290" s="16"/>
      <c r="AN290" s="28"/>
      <c r="AO290" s="17"/>
    </row>
    <row r="291" spans="3:41" ht="15.75" customHeight="1">
      <c r="C291" s="108"/>
      <c r="AA291" s="16"/>
      <c r="AB291" s="16"/>
      <c r="AC291" s="107"/>
      <c r="AD291" s="16"/>
      <c r="AE291" s="264"/>
      <c r="AF291" s="101"/>
      <c r="AG291" s="101"/>
      <c r="AH291" s="101"/>
      <c r="AI291" s="101"/>
      <c r="AJ291" s="102"/>
      <c r="AK291" s="4"/>
      <c r="AL291" s="16"/>
      <c r="AM291" s="16"/>
      <c r="AN291" s="28"/>
      <c r="AO291" s="17"/>
    </row>
    <row r="292" spans="3:41" ht="15.75" customHeight="1">
      <c r="C292" s="108"/>
      <c r="AA292" s="16"/>
      <c r="AB292" s="16"/>
      <c r="AC292" s="107"/>
      <c r="AD292" s="16"/>
      <c r="AE292" s="264"/>
      <c r="AF292" s="101"/>
      <c r="AG292" s="101"/>
      <c r="AH292" s="101"/>
      <c r="AI292" s="101"/>
      <c r="AJ292" s="102"/>
      <c r="AK292" s="4"/>
      <c r="AL292" s="16"/>
      <c r="AM292" s="16"/>
      <c r="AN292" s="28"/>
      <c r="AO292" s="17"/>
    </row>
    <row r="293" spans="3:41" ht="15.75" customHeight="1">
      <c r="C293" s="108"/>
      <c r="AA293" s="16"/>
      <c r="AB293" s="16"/>
      <c r="AC293" s="107"/>
      <c r="AD293" s="16"/>
      <c r="AE293" s="264"/>
      <c r="AF293" s="101"/>
      <c r="AG293" s="101"/>
      <c r="AH293" s="101"/>
      <c r="AI293" s="101"/>
      <c r="AJ293" s="102"/>
      <c r="AK293" s="4"/>
      <c r="AL293" s="16"/>
      <c r="AM293" s="16"/>
      <c r="AN293" s="28"/>
      <c r="AO293" s="17"/>
    </row>
    <row r="294" spans="3:41" ht="15.75" customHeight="1">
      <c r="AA294" s="16"/>
      <c r="AB294" s="16"/>
      <c r="AC294" s="107"/>
      <c r="AD294" s="16"/>
      <c r="AE294" s="264"/>
      <c r="AF294" s="101"/>
      <c r="AG294" s="101"/>
      <c r="AH294" s="101"/>
      <c r="AI294" s="101"/>
      <c r="AJ294" s="102"/>
      <c r="AK294" s="4"/>
      <c r="AL294" s="16"/>
      <c r="AM294" s="16"/>
      <c r="AN294" s="28"/>
      <c r="AO294" s="17"/>
    </row>
    <row r="295" spans="3:41" ht="15.75" customHeight="1">
      <c r="AA295" s="16"/>
      <c r="AB295" s="16"/>
      <c r="AC295" s="107"/>
      <c r="AD295" s="16"/>
      <c r="AE295" s="264"/>
      <c r="AF295" s="101"/>
      <c r="AG295" s="101"/>
      <c r="AH295" s="101"/>
      <c r="AI295" s="101"/>
      <c r="AJ295" s="102"/>
      <c r="AK295" s="4"/>
      <c r="AL295" s="16"/>
      <c r="AM295" s="16"/>
      <c r="AN295" s="28"/>
      <c r="AO295" s="17"/>
    </row>
    <row r="296" spans="3:41" ht="15.75" customHeight="1">
      <c r="AA296" s="16"/>
      <c r="AB296" s="16"/>
      <c r="AC296" s="107"/>
      <c r="AD296" s="16"/>
      <c r="AE296" s="264"/>
      <c r="AF296" s="101"/>
      <c r="AG296" s="101"/>
      <c r="AH296" s="101"/>
      <c r="AI296" s="101"/>
      <c r="AJ296" s="102"/>
      <c r="AK296" s="4"/>
      <c r="AL296" s="16"/>
      <c r="AM296" s="16"/>
      <c r="AN296" s="28"/>
      <c r="AO296" s="17"/>
    </row>
    <row r="297" spans="3:41" ht="15.75" customHeight="1">
      <c r="AA297" s="16"/>
      <c r="AB297" s="16"/>
      <c r="AC297" s="107"/>
      <c r="AD297" s="16"/>
      <c r="AE297" s="264"/>
      <c r="AF297" s="101"/>
      <c r="AG297" s="101"/>
      <c r="AH297" s="101"/>
      <c r="AI297" s="101"/>
      <c r="AJ297" s="102"/>
      <c r="AK297" s="4"/>
      <c r="AL297" s="16"/>
      <c r="AM297" s="16"/>
      <c r="AN297" s="28"/>
      <c r="AO297" s="17"/>
    </row>
    <row r="298" spans="3:41" ht="15.75" customHeight="1">
      <c r="AA298" s="16"/>
      <c r="AB298" s="16"/>
      <c r="AC298" s="107"/>
      <c r="AD298" s="16"/>
      <c r="AE298" s="264"/>
      <c r="AF298" s="101"/>
      <c r="AG298" s="101"/>
      <c r="AH298" s="101"/>
      <c r="AI298" s="101"/>
      <c r="AJ298" s="102"/>
      <c r="AK298" s="4"/>
      <c r="AL298" s="16"/>
      <c r="AM298" s="16"/>
      <c r="AN298" s="28"/>
      <c r="AO298" s="17"/>
    </row>
    <row r="299" spans="3:41" ht="15.75" customHeight="1">
      <c r="AA299" s="16"/>
      <c r="AB299" s="16"/>
      <c r="AC299" s="107"/>
      <c r="AD299" s="16"/>
      <c r="AE299" s="264"/>
      <c r="AF299" s="101"/>
      <c r="AG299" s="101"/>
      <c r="AH299" s="101"/>
      <c r="AI299" s="101"/>
      <c r="AJ299" s="102"/>
      <c r="AK299" s="4"/>
      <c r="AL299" s="16"/>
      <c r="AM299" s="16"/>
      <c r="AN299" s="28"/>
      <c r="AO299" s="17"/>
    </row>
    <row r="300" spans="3:41" ht="15.75" customHeight="1">
      <c r="AA300" s="16"/>
      <c r="AB300" s="16"/>
      <c r="AC300" s="107"/>
      <c r="AD300" s="16"/>
      <c r="AE300" s="264"/>
      <c r="AF300" s="101"/>
      <c r="AG300" s="101"/>
      <c r="AH300" s="101"/>
      <c r="AI300" s="101"/>
      <c r="AJ300" s="102"/>
      <c r="AK300" s="4"/>
      <c r="AL300" s="16"/>
      <c r="AM300" s="16"/>
      <c r="AN300" s="28"/>
      <c r="AO300" s="17"/>
    </row>
    <row r="301" spans="3:41" ht="15.75" customHeight="1">
      <c r="AA301" s="16"/>
      <c r="AB301" s="16"/>
      <c r="AC301" s="107"/>
      <c r="AD301" s="16"/>
      <c r="AE301" s="264"/>
      <c r="AF301" s="101"/>
      <c r="AG301" s="101"/>
      <c r="AH301" s="101"/>
      <c r="AI301" s="101"/>
      <c r="AJ301" s="102"/>
      <c r="AK301" s="4"/>
      <c r="AL301" s="16"/>
      <c r="AM301" s="16"/>
      <c r="AN301" s="28"/>
      <c r="AO301" s="17"/>
    </row>
    <row r="302" spans="3:41" ht="15.75" customHeight="1">
      <c r="AA302" s="16"/>
      <c r="AB302" s="16"/>
      <c r="AC302" s="107"/>
      <c r="AD302" s="16"/>
      <c r="AE302" s="264"/>
      <c r="AF302" s="101"/>
      <c r="AG302" s="101"/>
      <c r="AH302" s="101"/>
      <c r="AI302" s="101"/>
      <c r="AJ302" s="102"/>
      <c r="AK302" s="4"/>
      <c r="AL302" s="16"/>
      <c r="AM302" s="16"/>
      <c r="AN302" s="28"/>
      <c r="AO302" s="17"/>
    </row>
    <row r="303" spans="3:41" ht="15.75" customHeight="1">
      <c r="AA303" s="16"/>
      <c r="AB303" s="16"/>
      <c r="AC303" s="107"/>
      <c r="AD303" s="16"/>
      <c r="AE303" s="264"/>
      <c r="AF303" s="101"/>
      <c r="AG303" s="101"/>
      <c r="AH303" s="101"/>
      <c r="AI303" s="101"/>
      <c r="AJ303" s="102"/>
      <c r="AK303" s="4"/>
      <c r="AL303" s="16"/>
      <c r="AM303" s="16"/>
      <c r="AN303" s="28"/>
      <c r="AO303" s="17"/>
    </row>
    <row r="304" spans="3:41" ht="15.75" customHeight="1">
      <c r="AA304" s="16"/>
      <c r="AB304" s="16"/>
      <c r="AC304" s="107"/>
      <c r="AD304" s="16"/>
      <c r="AE304" s="264"/>
      <c r="AF304" s="101"/>
      <c r="AG304" s="101"/>
      <c r="AH304" s="101"/>
      <c r="AI304" s="101"/>
      <c r="AJ304" s="102"/>
      <c r="AK304" s="4"/>
      <c r="AL304" s="16"/>
      <c r="AM304" s="16"/>
      <c r="AN304" s="28"/>
      <c r="AO304" s="17"/>
    </row>
    <row r="305" spans="27:41" ht="15.75" customHeight="1">
      <c r="AA305" s="16"/>
      <c r="AB305" s="16"/>
      <c r="AC305" s="107"/>
      <c r="AD305" s="16"/>
      <c r="AE305" s="264"/>
      <c r="AF305" s="101"/>
      <c r="AG305" s="101"/>
      <c r="AH305" s="101"/>
      <c r="AI305" s="101"/>
      <c r="AJ305" s="102"/>
      <c r="AK305" s="4"/>
      <c r="AL305" s="16"/>
      <c r="AM305" s="16"/>
      <c r="AN305" s="28"/>
      <c r="AO305" s="17"/>
    </row>
    <row r="306" spans="27:41" ht="15.75" customHeight="1">
      <c r="AA306" s="16"/>
      <c r="AB306" s="16"/>
      <c r="AC306" s="107"/>
      <c r="AD306" s="16"/>
      <c r="AE306" s="264"/>
      <c r="AF306" s="101"/>
      <c r="AG306" s="101"/>
      <c r="AH306" s="101"/>
      <c r="AI306" s="101"/>
      <c r="AJ306" s="102"/>
      <c r="AK306" s="4"/>
      <c r="AL306" s="16"/>
      <c r="AM306" s="16"/>
      <c r="AN306" s="28"/>
      <c r="AO306" s="17"/>
    </row>
    <row r="307" spans="27:41" ht="15.75" customHeight="1">
      <c r="AA307" s="16"/>
      <c r="AB307" s="16"/>
      <c r="AC307" s="107"/>
      <c r="AD307" s="16"/>
      <c r="AE307" s="264"/>
      <c r="AF307" s="101"/>
      <c r="AG307" s="101"/>
      <c r="AH307" s="101"/>
      <c r="AI307" s="101"/>
      <c r="AJ307" s="102"/>
      <c r="AK307" s="4"/>
      <c r="AL307" s="16"/>
      <c r="AM307" s="16"/>
      <c r="AN307" s="28"/>
      <c r="AO307" s="17"/>
    </row>
    <row r="308" spans="27:41" ht="15.75" customHeight="1">
      <c r="AA308" s="16"/>
      <c r="AB308" s="16"/>
      <c r="AC308" s="107"/>
      <c r="AD308" s="16"/>
      <c r="AE308" s="264"/>
      <c r="AF308" s="101"/>
      <c r="AG308" s="101"/>
      <c r="AH308" s="101"/>
      <c r="AI308" s="101"/>
      <c r="AJ308" s="102"/>
      <c r="AK308" s="4"/>
      <c r="AL308" s="16"/>
      <c r="AM308" s="16"/>
      <c r="AN308" s="28"/>
      <c r="AO308" s="17"/>
    </row>
    <row r="309" spans="27:41" ht="15.75" customHeight="1">
      <c r="AA309" s="16"/>
      <c r="AB309" s="16"/>
      <c r="AC309" s="107"/>
      <c r="AD309" s="16"/>
      <c r="AE309" s="264"/>
      <c r="AF309" s="101"/>
      <c r="AG309" s="101"/>
      <c r="AH309" s="101"/>
      <c r="AI309" s="101"/>
      <c r="AJ309" s="102"/>
      <c r="AK309" s="4"/>
      <c r="AL309" s="16"/>
      <c r="AM309" s="16"/>
      <c r="AN309" s="28"/>
      <c r="AO309" s="17"/>
    </row>
    <row r="310" spans="27:41" ht="15.75" customHeight="1">
      <c r="AA310" s="16"/>
      <c r="AB310" s="16"/>
      <c r="AC310" s="107"/>
      <c r="AD310" s="16"/>
      <c r="AE310" s="264"/>
      <c r="AF310" s="101"/>
      <c r="AG310" s="101"/>
      <c r="AH310" s="101"/>
      <c r="AI310" s="101"/>
      <c r="AJ310" s="102"/>
      <c r="AK310" s="4"/>
      <c r="AL310" s="16"/>
      <c r="AM310" s="16"/>
      <c r="AN310" s="28"/>
      <c r="AO310" s="17"/>
    </row>
    <row r="311" spans="27:41" ht="15.75" customHeight="1">
      <c r="AA311" s="16"/>
      <c r="AB311" s="16"/>
      <c r="AC311" s="107"/>
      <c r="AD311" s="16"/>
      <c r="AE311" s="264"/>
      <c r="AF311" s="101"/>
      <c r="AG311" s="101"/>
      <c r="AH311" s="101"/>
      <c r="AI311" s="101"/>
      <c r="AJ311" s="102"/>
      <c r="AK311" s="4"/>
      <c r="AL311" s="16"/>
      <c r="AM311" s="16"/>
      <c r="AN311" s="28"/>
      <c r="AO311" s="17"/>
    </row>
    <row r="312" spans="27:41" ht="15.75" customHeight="1">
      <c r="AA312" s="16"/>
      <c r="AB312" s="16"/>
      <c r="AC312" s="107"/>
      <c r="AD312" s="16"/>
      <c r="AE312" s="264"/>
      <c r="AF312" s="101"/>
      <c r="AG312" s="101"/>
      <c r="AH312" s="101"/>
      <c r="AI312" s="101"/>
      <c r="AJ312" s="102"/>
      <c r="AK312" s="4"/>
      <c r="AL312" s="16"/>
      <c r="AM312" s="16"/>
      <c r="AN312" s="28"/>
      <c r="AO312" s="17"/>
    </row>
    <row r="313" spans="27:41" ht="15.75" customHeight="1">
      <c r="AA313" s="16"/>
      <c r="AB313" s="16"/>
      <c r="AC313" s="107"/>
      <c r="AD313" s="16"/>
      <c r="AE313" s="264"/>
      <c r="AF313" s="101"/>
      <c r="AG313" s="101"/>
      <c r="AH313" s="101"/>
      <c r="AI313" s="101"/>
      <c r="AJ313" s="102"/>
      <c r="AK313" s="4"/>
      <c r="AL313" s="16"/>
      <c r="AM313" s="16"/>
      <c r="AN313" s="28"/>
      <c r="AO313" s="17"/>
    </row>
    <row r="314" spans="27:41" ht="15.75" customHeight="1">
      <c r="AA314" s="16"/>
      <c r="AB314" s="16"/>
      <c r="AC314" s="107"/>
      <c r="AD314" s="16"/>
      <c r="AE314" s="264"/>
      <c r="AF314" s="101"/>
      <c r="AG314" s="101"/>
      <c r="AH314" s="101"/>
      <c r="AI314" s="101"/>
      <c r="AJ314" s="102"/>
      <c r="AK314" s="4"/>
      <c r="AL314" s="16"/>
      <c r="AM314" s="16"/>
      <c r="AN314" s="28"/>
      <c r="AO314" s="17"/>
    </row>
    <row r="315" spans="27:41" ht="15.75" customHeight="1">
      <c r="AA315" s="16"/>
      <c r="AB315" s="16"/>
      <c r="AC315" s="107"/>
      <c r="AD315" s="16"/>
      <c r="AE315" s="264"/>
      <c r="AF315" s="101"/>
      <c r="AG315" s="101"/>
      <c r="AH315" s="101"/>
      <c r="AI315" s="101"/>
      <c r="AJ315" s="102"/>
      <c r="AK315" s="4"/>
      <c r="AL315" s="16"/>
      <c r="AM315" s="16"/>
      <c r="AN315" s="28"/>
      <c r="AO315" s="17"/>
    </row>
    <row r="316" spans="27:41" ht="15.75" customHeight="1">
      <c r="AA316" s="16"/>
      <c r="AB316" s="16"/>
      <c r="AC316" s="107"/>
      <c r="AD316" s="16"/>
      <c r="AE316" s="264"/>
      <c r="AF316" s="101"/>
      <c r="AG316" s="101"/>
      <c r="AH316" s="101"/>
      <c r="AI316" s="101"/>
      <c r="AJ316" s="102"/>
      <c r="AK316" s="4"/>
      <c r="AL316" s="16"/>
      <c r="AM316" s="16"/>
      <c r="AN316" s="28"/>
      <c r="AO316" s="17"/>
    </row>
    <row r="317" spans="27:41" ht="15.75" customHeight="1">
      <c r="AA317" s="16"/>
      <c r="AB317" s="16"/>
      <c r="AC317" s="107"/>
      <c r="AD317" s="16"/>
      <c r="AE317" s="264"/>
      <c r="AF317" s="101"/>
      <c r="AG317" s="101"/>
      <c r="AH317" s="101"/>
      <c r="AI317" s="101"/>
      <c r="AJ317" s="102"/>
      <c r="AK317" s="4"/>
      <c r="AL317" s="16"/>
      <c r="AM317" s="16"/>
      <c r="AN317" s="28"/>
      <c r="AO317" s="17"/>
    </row>
    <row r="318" spans="27:41" ht="15.75" customHeight="1">
      <c r="AA318" s="16"/>
      <c r="AB318" s="16"/>
      <c r="AC318" s="107"/>
      <c r="AD318" s="16"/>
      <c r="AE318" s="264"/>
      <c r="AF318" s="101"/>
      <c r="AG318" s="101"/>
      <c r="AH318" s="101"/>
      <c r="AI318" s="101"/>
      <c r="AJ318" s="102"/>
      <c r="AK318" s="4"/>
      <c r="AL318" s="16"/>
      <c r="AM318" s="16"/>
      <c r="AN318" s="28"/>
      <c r="AO318" s="17"/>
    </row>
    <row r="319" spans="27:41" ht="15.75" customHeight="1">
      <c r="AA319" s="16"/>
      <c r="AB319" s="16"/>
      <c r="AC319" s="107"/>
      <c r="AD319" s="16"/>
      <c r="AE319" s="264"/>
      <c r="AF319" s="101"/>
      <c r="AG319" s="101"/>
      <c r="AH319" s="101"/>
      <c r="AI319" s="101"/>
      <c r="AJ319" s="102"/>
      <c r="AK319" s="4"/>
      <c r="AL319" s="16"/>
      <c r="AM319" s="16"/>
      <c r="AN319" s="28"/>
      <c r="AO319" s="17"/>
    </row>
    <row r="320" spans="27:41" ht="15.75" customHeight="1">
      <c r="AA320" s="16"/>
      <c r="AB320" s="16"/>
      <c r="AC320" s="107"/>
      <c r="AD320" s="16"/>
      <c r="AE320" s="264"/>
      <c r="AF320" s="101"/>
      <c r="AG320" s="101"/>
      <c r="AH320" s="101"/>
      <c r="AI320" s="101"/>
      <c r="AJ320" s="102"/>
      <c r="AK320" s="4"/>
      <c r="AL320" s="16"/>
      <c r="AM320" s="16"/>
      <c r="AN320" s="28"/>
      <c r="AO320" s="17"/>
    </row>
    <row r="321" spans="27:41" ht="15.75" customHeight="1">
      <c r="AA321" s="16"/>
      <c r="AB321" s="16"/>
      <c r="AC321" s="107"/>
      <c r="AD321" s="16"/>
      <c r="AE321" s="264"/>
      <c r="AF321" s="101"/>
      <c r="AG321" s="101"/>
      <c r="AH321" s="101"/>
      <c r="AI321" s="101"/>
      <c r="AJ321" s="102"/>
      <c r="AK321" s="4"/>
      <c r="AL321" s="16"/>
      <c r="AM321" s="16"/>
      <c r="AN321" s="28"/>
      <c r="AO321" s="17"/>
    </row>
    <row r="322" spans="27:41" ht="15.75" customHeight="1">
      <c r="AA322" s="16"/>
      <c r="AB322" s="16"/>
      <c r="AC322" s="107"/>
      <c r="AD322" s="16"/>
      <c r="AE322" s="264"/>
      <c r="AF322" s="101"/>
      <c r="AG322" s="101"/>
      <c r="AH322" s="101"/>
      <c r="AI322" s="101"/>
      <c r="AJ322" s="102"/>
      <c r="AK322" s="4"/>
      <c r="AL322" s="16"/>
      <c r="AM322" s="16"/>
      <c r="AN322" s="28"/>
      <c r="AO322" s="17"/>
    </row>
    <row r="323" spans="27:41" ht="15.75" customHeight="1">
      <c r="AA323" s="16"/>
      <c r="AB323" s="16"/>
      <c r="AC323" s="107"/>
      <c r="AD323" s="16"/>
      <c r="AE323" s="264"/>
      <c r="AF323" s="101"/>
      <c r="AG323" s="101"/>
      <c r="AH323" s="101"/>
      <c r="AI323" s="101"/>
      <c r="AJ323" s="102"/>
      <c r="AK323" s="4"/>
      <c r="AL323" s="16"/>
      <c r="AM323" s="16"/>
      <c r="AN323" s="28"/>
      <c r="AO323" s="17"/>
    </row>
    <row r="324" spans="27:41" ht="15.75" customHeight="1">
      <c r="AA324" s="16"/>
      <c r="AB324" s="16"/>
      <c r="AC324" s="107"/>
      <c r="AD324" s="16"/>
      <c r="AE324" s="264"/>
      <c r="AF324" s="101"/>
      <c r="AG324" s="101"/>
      <c r="AH324" s="101"/>
      <c r="AI324" s="101"/>
      <c r="AJ324" s="102"/>
      <c r="AK324" s="4"/>
      <c r="AL324" s="16"/>
      <c r="AM324" s="16"/>
      <c r="AN324" s="28"/>
      <c r="AO324" s="17"/>
    </row>
    <row r="325" spans="27:41" ht="15.75" customHeight="1">
      <c r="AA325" s="16"/>
      <c r="AB325" s="16"/>
      <c r="AC325" s="107"/>
      <c r="AD325" s="16"/>
      <c r="AE325" s="264"/>
      <c r="AF325" s="101"/>
      <c r="AG325" s="101"/>
      <c r="AH325" s="101"/>
      <c r="AI325" s="101"/>
      <c r="AJ325" s="102"/>
      <c r="AK325" s="4"/>
      <c r="AL325" s="16"/>
      <c r="AM325" s="16"/>
      <c r="AN325" s="28"/>
      <c r="AO325" s="17"/>
    </row>
    <row r="326" spans="27:41" ht="15.75" customHeight="1">
      <c r="AA326" s="16"/>
      <c r="AB326" s="16"/>
      <c r="AC326" s="107"/>
      <c r="AD326" s="16"/>
      <c r="AE326" s="264"/>
      <c r="AF326" s="101"/>
      <c r="AG326" s="101"/>
      <c r="AH326" s="101"/>
      <c r="AI326" s="101"/>
      <c r="AJ326" s="102"/>
      <c r="AK326" s="4"/>
      <c r="AL326" s="16"/>
      <c r="AM326" s="16"/>
      <c r="AN326" s="28"/>
      <c r="AO326" s="17"/>
    </row>
    <row r="327" spans="27:41" ht="15.75" customHeight="1">
      <c r="AA327" s="16"/>
      <c r="AB327" s="16"/>
      <c r="AC327" s="107"/>
      <c r="AD327" s="16"/>
      <c r="AE327" s="264"/>
      <c r="AF327" s="101"/>
      <c r="AG327" s="101"/>
      <c r="AH327" s="101"/>
      <c r="AI327" s="101"/>
      <c r="AJ327" s="102"/>
      <c r="AK327" s="4"/>
      <c r="AL327" s="16"/>
      <c r="AM327" s="16"/>
      <c r="AN327" s="28"/>
      <c r="AO327" s="17"/>
    </row>
    <row r="328" spans="27:41" ht="15.75" customHeight="1">
      <c r="AA328" s="16"/>
      <c r="AB328" s="16"/>
      <c r="AC328" s="107"/>
      <c r="AD328" s="16"/>
      <c r="AE328" s="264"/>
      <c r="AF328" s="101"/>
      <c r="AG328" s="101"/>
      <c r="AH328" s="101"/>
      <c r="AI328" s="101"/>
      <c r="AJ328" s="102"/>
      <c r="AK328" s="4"/>
      <c r="AL328" s="16"/>
      <c r="AM328" s="16"/>
      <c r="AN328" s="28"/>
      <c r="AO328" s="17"/>
    </row>
    <row r="329" spans="27:41" ht="15.75" customHeight="1">
      <c r="AA329" s="16"/>
      <c r="AB329" s="16"/>
      <c r="AC329" s="107"/>
      <c r="AD329" s="16"/>
      <c r="AE329" s="264"/>
      <c r="AF329" s="101"/>
      <c r="AG329" s="101"/>
      <c r="AH329" s="101"/>
      <c r="AI329" s="101"/>
      <c r="AJ329" s="102"/>
      <c r="AK329" s="4"/>
      <c r="AL329" s="16"/>
      <c r="AM329" s="16"/>
      <c r="AN329" s="28"/>
      <c r="AO329" s="17"/>
    </row>
    <row r="330" spans="27:41" ht="15.75" customHeight="1">
      <c r="AA330" s="16"/>
      <c r="AB330" s="16"/>
      <c r="AC330" s="107"/>
      <c r="AD330" s="16"/>
      <c r="AE330" s="264"/>
      <c r="AF330" s="101"/>
      <c r="AG330" s="101"/>
      <c r="AH330" s="101"/>
      <c r="AI330" s="101"/>
      <c r="AJ330" s="102"/>
      <c r="AK330" s="4"/>
      <c r="AL330" s="16"/>
      <c r="AM330" s="16"/>
      <c r="AN330" s="28"/>
      <c r="AO330" s="17"/>
    </row>
    <row r="331" spans="27:41" ht="15.75" customHeight="1">
      <c r="AA331" s="16"/>
      <c r="AB331" s="16"/>
      <c r="AC331" s="107"/>
      <c r="AD331" s="16"/>
      <c r="AE331" s="264"/>
      <c r="AF331" s="101"/>
      <c r="AG331" s="101"/>
      <c r="AH331" s="101"/>
      <c r="AI331" s="101"/>
      <c r="AJ331" s="102"/>
      <c r="AK331" s="4"/>
      <c r="AL331" s="16"/>
      <c r="AM331" s="16"/>
      <c r="AN331" s="28"/>
      <c r="AO331" s="17"/>
    </row>
    <row r="332" spans="27:41" ht="15.75" customHeight="1">
      <c r="AA332" s="16"/>
      <c r="AB332" s="16"/>
      <c r="AC332" s="107"/>
      <c r="AD332" s="16"/>
      <c r="AE332" s="264"/>
      <c r="AF332" s="101"/>
      <c r="AG332" s="101"/>
      <c r="AH332" s="101"/>
      <c r="AI332" s="101"/>
      <c r="AJ332" s="102"/>
      <c r="AK332" s="4"/>
      <c r="AL332" s="16"/>
      <c r="AM332" s="16"/>
      <c r="AN332" s="28"/>
      <c r="AO332" s="17"/>
    </row>
    <row r="333" spans="27:41" ht="15.75" customHeight="1">
      <c r="AA333" s="16"/>
      <c r="AB333" s="16"/>
      <c r="AC333" s="107"/>
      <c r="AD333" s="16"/>
      <c r="AE333" s="264"/>
      <c r="AF333" s="101"/>
      <c r="AG333" s="101"/>
      <c r="AH333" s="101"/>
      <c r="AI333" s="101"/>
      <c r="AJ333" s="102"/>
      <c r="AK333" s="4"/>
      <c r="AL333" s="16"/>
      <c r="AM333" s="16"/>
      <c r="AN333" s="28"/>
      <c r="AO333" s="17"/>
    </row>
    <row r="334" spans="27:41" ht="15.75" customHeight="1">
      <c r="AA334" s="16"/>
      <c r="AB334" s="16"/>
      <c r="AC334" s="107"/>
      <c r="AD334" s="16"/>
      <c r="AE334" s="264"/>
      <c r="AF334" s="101"/>
      <c r="AG334" s="101"/>
      <c r="AH334" s="101"/>
      <c r="AI334" s="101"/>
      <c r="AJ334" s="102"/>
      <c r="AK334" s="4"/>
      <c r="AL334" s="16"/>
      <c r="AM334" s="16"/>
      <c r="AN334" s="28"/>
      <c r="AO334" s="17"/>
    </row>
    <row r="335" spans="27:41" ht="15.75" customHeight="1">
      <c r="AA335" s="16"/>
      <c r="AB335" s="16"/>
      <c r="AC335" s="107"/>
      <c r="AD335" s="16"/>
      <c r="AE335" s="264"/>
      <c r="AF335" s="101"/>
      <c r="AG335" s="101"/>
      <c r="AH335" s="101"/>
      <c r="AI335" s="101"/>
      <c r="AJ335" s="102"/>
      <c r="AK335" s="4"/>
      <c r="AL335" s="16"/>
      <c r="AM335" s="16"/>
      <c r="AN335" s="28"/>
      <c r="AO335" s="17"/>
    </row>
    <row r="336" spans="27:41" ht="15.75" customHeight="1">
      <c r="AA336" s="16"/>
      <c r="AB336" s="16"/>
      <c r="AC336" s="107"/>
      <c r="AD336" s="16"/>
      <c r="AE336" s="264"/>
      <c r="AF336" s="101"/>
      <c r="AG336" s="101"/>
      <c r="AH336" s="101"/>
      <c r="AI336" s="101"/>
      <c r="AJ336" s="102"/>
      <c r="AK336" s="4"/>
      <c r="AL336" s="16"/>
      <c r="AM336" s="16"/>
      <c r="AN336" s="28"/>
      <c r="AO336" s="17"/>
    </row>
    <row r="337" spans="27:41" ht="15.75" customHeight="1">
      <c r="AA337" s="16"/>
      <c r="AB337" s="16"/>
      <c r="AC337" s="107"/>
      <c r="AD337" s="16"/>
      <c r="AE337" s="264"/>
      <c r="AF337" s="101"/>
      <c r="AG337" s="101"/>
      <c r="AH337" s="101"/>
      <c r="AI337" s="101"/>
      <c r="AJ337" s="102"/>
      <c r="AK337" s="4"/>
      <c r="AL337" s="16"/>
      <c r="AM337" s="16"/>
      <c r="AN337" s="28"/>
      <c r="AO337" s="17"/>
    </row>
    <row r="338" spans="27:41" ht="15.75" customHeight="1">
      <c r="AA338" s="16"/>
      <c r="AB338" s="16"/>
      <c r="AC338" s="107"/>
      <c r="AD338" s="16"/>
      <c r="AE338" s="264"/>
      <c r="AF338" s="101"/>
      <c r="AG338" s="101"/>
      <c r="AH338" s="101"/>
      <c r="AI338" s="101"/>
      <c r="AJ338" s="102"/>
      <c r="AK338" s="4"/>
      <c r="AL338" s="16"/>
      <c r="AM338" s="16"/>
      <c r="AN338" s="28"/>
      <c r="AO338" s="17"/>
    </row>
    <row r="339" spans="27:41" ht="15.75" customHeight="1">
      <c r="AA339" s="16"/>
      <c r="AB339" s="16"/>
      <c r="AC339" s="107"/>
      <c r="AD339" s="16"/>
      <c r="AE339" s="264"/>
      <c r="AF339" s="101"/>
      <c r="AG339" s="101"/>
      <c r="AH339" s="101"/>
      <c r="AI339" s="101"/>
      <c r="AJ339" s="102"/>
      <c r="AK339" s="4"/>
      <c r="AL339" s="16"/>
      <c r="AM339" s="16"/>
      <c r="AN339" s="28"/>
      <c r="AO339" s="17"/>
    </row>
    <row r="340" spans="27:41" ht="15.75" customHeight="1">
      <c r="AA340" s="16"/>
      <c r="AB340" s="16"/>
      <c r="AC340" s="107"/>
      <c r="AD340" s="16"/>
      <c r="AE340" s="264"/>
      <c r="AF340" s="101"/>
      <c r="AG340" s="101"/>
      <c r="AH340" s="101"/>
      <c r="AI340" s="101"/>
      <c r="AJ340" s="102"/>
      <c r="AK340" s="4"/>
      <c r="AL340" s="16"/>
      <c r="AM340" s="16"/>
      <c r="AN340" s="28"/>
      <c r="AO340" s="17"/>
    </row>
    <row r="341" spans="27:41" ht="15.75" customHeight="1">
      <c r="AA341" s="16"/>
      <c r="AB341" s="16"/>
      <c r="AC341" s="107"/>
      <c r="AD341" s="16"/>
      <c r="AE341" s="264"/>
      <c r="AF341" s="101"/>
      <c r="AG341" s="101"/>
      <c r="AH341" s="101"/>
      <c r="AI341" s="101"/>
      <c r="AJ341" s="102"/>
      <c r="AK341" s="4"/>
      <c r="AL341" s="16"/>
      <c r="AM341" s="16"/>
      <c r="AN341" s="28"/>
      <c r="AO341" s="17"/>
    </row>
    <row r="342" spans="27:41" ht="15.75" customHeight="1">
      <c r="AA342" s="16"/>
      <c r="AB342" s="16"/>
      <c r="AC342" s="107"/>
      <c r="AD342" s="16"/>
      <c r="AE342" s="264"/>
      <c r="AF342" s="101"/>
      <c r="AG342" s="101"/>
      <c r="AH342" s="101"/>
      <c r="AI342" s="101"/>
      <c r="AJ342" s="102"/>
      <c r="AK342" s="4"/>
      <c r="AL342" s="16"/>
      <c r="AM342" s="16"/>
      <c r="AN342" s="28"/>
      <c r="AO342" s="17"/>
    </row>
    <row r="343" spans="27:41" ht="15.75" customHeight="1">
      <c r="AA343" s="16"/>
      <c r="AB343" s="16"/>
      <c r="AC343" s="107"/>
      <c r="AD343" s="16"/>
      <c r="AE343" s="264"/>
      <c r="AF343" s="101"/>
      <c r="AG343" s="101"/>
      <c r="AH343" s="101"/>
      <c r="AI343" s="101"/>
      <c r="AJ343" s="102"/>
      <c r="AK343" s="4"/>
      <c r="AL343" s="16"/>
      <c r="AM343" s="16"/>
      <c r="AN343" s="28"/>
      <c r="AO343" s="17"/>
    </row>
    <row r="344" spans="27:41" ht="15.75" customHeight="1">
      <c r="AA344" s="16"/>
      <c r="AB344" s="16"/>
      <c r="AC344" s="107"/>
      <c r="AD344" s="16"/>
      <c r="AE344" s="264"/>
      <c r="AF344" s="101"/>
      <c r="AG344" s="101"/>
      <c r="AH344" s="101"/>
      <c r="AI344" s="101"/>
      <c r="AJ344" s="102"/>
      <c r="AK344" s="4"/>
      <c r="AL344" s="16"/>
      <c r="AM344" s="16"/>
      <c r="AN344" s="28"/>
      <c r="AO344" s="17"/>
    </row>
    <row r="345" spans="27:41" ht="15.75" customHeight="1">
      <c r="AA345" s="16"/>
      <c r="AB345" s="16"/>
      <c r="AC345" s="107"/>
      <c r="AD345" s="16"/>
      <c r="AE345" s="264"/>
      <c r="AF345" s="101"/>
      <c r="AG345" s="101"/>
      <c r="AH345" s="101"/>
      <c r="AI345" s="101"/>
      <c r="AJ345" s="102"/>
      <c r="AK345" s="4"/>
      <c r="AL345" s="16"/>
      <c r="AM345" s="16"/>
      <c r="AN345" s="28"/>
      <c r="AO345" s="17"/>
    </row>
    <row r="346" spans="27:41" ht="15.75" customHeight="1">
      <c r="AA346" s="16"/>
      <c r="AB346" s="16"/>
      <c r="AC346" s="107"/>
      <c r="AD346" s="16"/>
      <c r="AE346" s="264"/>
      <c r="AF346" s="101"/>
      <c r="AG346" s="101"/>
      <c r="AH346" s="101"/>
      <c r="AI346" s="101"/>
      <c r="AJ346" s="102"/>
      <c r="AK346" s="4"/>
      <c r="AL346" s="16"/>
      <c r="AM346" s="16"/>
      <c r="AN346" s="28"/>
      <c r="AO346" s="17"/>
    </row>
    <row r="347" spans="27:41" ht="15.75" customHeight="1">
      <c r="AA347" s="16"/>
      <c r="AB347" s="16"/>
      <c r="AC347" s="107"/>
      <c r="AD347" s="16"/>
      <c r="AE347" s="264"/>
      <c r="AF347" s="101"/>
      <c r="AG347" s="101"/>
      <c r="AH347" s="101"/>
      <c r="AI347" s="101"/>
      <c r="AJ347" s="102"/>
      <c r="AK347" s="4"/>
      <c r="AL347" s="16"/>
      <c r="AM347" s="16"/>
      <c r="AN347" s="28"/>
      <c r="AO347" s="17"/>
    </row>
    <row r="348" spans="27:41" ht="15.75" customHeight="1">
      <c r="AA348" s="16"/>
      <c r="AB348" s="16"/>
      <c r="AC348" s="107"/>
      <c r="AD348" s="16"/>
      <c r="AE348" s="264"/>
      <c r="AF348" s="101"/>
      <c r="AG348" s="101"/>
      <c r="AH348" s="101"/>
      <c r="AI348" s="101"/>
      <c r="AJ348" s="102"/>
      <c r="AK348" s="4"/>
      <c r="AL348" s="16"/>
      <c r="AM348" s="16"/>
      <c r="AN348" s="28"/>
      <c r="AO348" s="17"/>
    </row>
    <row r="349" spans="27:41" ht="15.75" customHeight="1">
      <c r="AA349" s="16"/>
      <c r="AB349" s="16"/>
      <c r="AC349" s="107"/>
      <c r="AD349" s="16"/>
      <c r="AE349" s="264"/>
      <c r="AF349" s="101"/>
      <c r="AG349" s="101"/>
      <c r="AH349" s="101"/>
      <c r="AI349" s="101"/>
      <c r="AJ349" s="102"/>
      <c r="AK349" s="4"/>
      <c r="AL349" s="16"/>
      <c r="AM349" s="16"/>
      <c r="AN349" s="28"/>
      <c r="AO349" s="17"/>
    </row>
    <row r="350" spans="27:41" ht="15.75" customHeight="1">
      <c r="AA350" s="16"/>
      <c r="AB350" s="16"/>
      <c r="AC350" s="107"/>
      <c r="AD350" s="16"/>
      <c r="AE350" s="264"/>
      <c r="AF350" s="101"/>
      <c r="AG350" s="101"/>
      <c r="AH350" s="101"/>
      <c r="AI350" s="101"/>
      <c r="AJ350" s="102"/>
      <c r="AK350" s="4"/>
      <c r="AL350" s="16"/>
      <c r="AM350" s="16"/>
      <c r="AN350" s="28"/>
      <c r="AO350" s="17"/>
    </row>
    <row r="351" spans="27:41" ht="15.75" customHeight="1">
      <c r="AA351" s="16"/>
      <c r="AB351" s="16"/>
      <c r="AC351" s="107"/>
      <c r="AD351" s="16"/>
      <c r="AE351" s="264"/>
      <c r="AF351" s="101"/>
      <c r="AG351" s="101"/>
      <c r="AH351" s="101"/>
      <c r="AI351" s="101"/>
      <c r="AJ351" s="102"/>
      <c r="AK351" s="4"/>
      <c r="AL351" s="16"/>
      <c r="AM351" s="16"/>
      <c r="AN351" s="28"/>
      <c r="AO351" s="17"/>
    </row>
    <row r="352" spans="27:41" ht="15.75" customHeight="1">
      <c r="AA352" s="16"/>
      <c r="AB352" s="16"/>
      <c r="AC352" s="107"/>
      <c r="AD352" s="16"/>
      <c r="AE352" s="264"/>
      <c r="AF352" s="101"/>
      <c r="AG352" s="101"/>
      <c r="AH352" s="101"/>
      <c r="AI352" s="101"/>
      <c r="AJ352" s="102"/>
      <c r="AK352" s="4"/>
      <c r="AL352" s="16"/>
      <c r="AM352" s="16"/>
      <c r="AN352" s="28"/>
      <c r="AO352" s="17"/>
    </row>
    <row r="353" spans="27:41" ht="15.75" customHeight="1">
      <c r="AA353" s="16"/>
      <c r="AB353" s="16"/>
      <c r="AC353" s="107"/>
      <c r="AD353" s="16"/>
      <c r="AE353" s="264"/>
      <c r="AF353" s="101"/>
      <c r="AG353" s="101"/>
      <c r="AH353" s="101"/>
      <c r="AI353" s="101"/>
      <c r="AJ353" s="102"/>
      <c r="AK353" s="4"/>
      <c r="AL353" s="16"/>
      <c r="AM353" s="16"/>
      <c r="AN353" s="28"/>
      <c r="AO353" s="17"/>
    </row>
    <row r="354" spans="27:41" ht="15.75" customHeight="1">
      <c r="AA354" s="16"/>
      <c r="AB354" s="16"/>
      <c r="AC354" s="107"/>
      <c r="AD354" s="16"/>
      <c r="AE354" s="264"/>
      <c r="AF354" s="101"/>
      <c r="AG354" s="101"/>
      <c r="AH354" s="101"/>
      <c r="AI354" s="101"/>
      <c r="AJ354" s="102"/>
      <c r="AK354" s="4"/>
      <c r="AL354" s="16"/>
      <c r="AM354" s="16"/>
      <c r="AN354" s="28"/>
      <c r="AO354" s="17"/>
    </row>
    <row r="355" spans="27:41" ht="15.75" customHeight="1">
      <c r="AA355" s="16"/>
      <c r="AB355" s="16"/>
      <c r="AC355" s="107"/>
      <c r="AD355" s="16"/>
      <c r="AE355" s="264"/>
      <c r="AF355" s="101"/>
      <c r="AG355" s="101"/>
      <c r="AH355" s="101"/>
      <c r="AI355" s="101"/>
      <c r="AJ355" s="102"/>
      <c r="AK355" s="4"/>
      <c r="AL355" s="16"/>
      <c r="AM355" s="16"/>
      <c r="AN355" s="28"/>
      <c r="AO355" s="17"/>
    </row>
    <row r="356" spans="27:41" ht="15.75" customHeight="1">
      <c r="AA356" s="16"/>
      <c r="AB356" s="16"/>
      <c r="AC356" s="107"/>
      <c r="AD356" s="16"/>
      <c r="AE356" s="264"/>
      <c r="AF356" s="101"/>
      <c r="AG356" s="101"/>
      <c r="AH356" s="101"/>
      <c r="AI356" s="101"/>
      <c r="AJ356" s="102"/>
      <c r="AK356" s="4"/>
      <c r="AL356" s="16"/>
      <c r="AM356" s="16"/>
      <c r="AN356" s="28"/>
      <c r="AO356" s="17"/>
    </row>
    <row r="357" spans="27:41" ht="15.75" customHeight="1">
      <c r="AA357" s="16"/>
      <c r="AB357" s="16"/>
      <c r="AC357" s="107"/>
      <c r="AD357" s="16"/>
      <c r="AE357" s="264"/>
      <c r="AF357" s="101"/>
      <c r="AG357" s="101"/>
      <c r="AH357" s="101"/>
      <c r="AI357" s="101"/>
      <c r="AJ357" s="102"/>
      <c r="AK357" s="4"/>
      <c r="AL357" s="16"/>
      <c r="AM357" s="16"/>
      <c r="AN357" s="28"/>
      <c r="AO357" s="17"/>
    </row>
    <row r="358" spans="27:41" ht="15.75" customHeight="1">
      <c r="AA358" s="16"/>
      <c r="AB358" s="16"/>
      <c r="AC358" s="107"/>
      <c r="AD358" s="16"/>
      <c r="AE358" s="264"/>
      <c r="AF358" s="101"/>
      <c r="AG358" s="101"/>
      <c r="AH358" s="101"/>
      <c r="AI358" s="101"/>
      <c r="AJ358" s="102"/>
      <c r="AK358" s="4"/>
      <c r="AL358" s="16"/>
      <c r="AM358" s="16"/>
      <c r="AN358" s="28"/>
      <c r="AO358" s="17"/>
    </row>
    <row r="359" spans="27:41" ht="15.75" customHeight="1">
      <c r="AA359" s="16"/>
      <c r="AB359" s="16"/>
      <c r="AC359" s="107"/>
      <c r="AD359" s="16"/>
      <c r="AE359" s="264"/>
      <c r="AF359" s="101"/>
      <c r="AG359" s="101"/>
      <c r="AH359" s="101"/>
      <c r="AI359" s="101"/>
      <c r="AJ359" s="102"/>
      <c r="AK359" s="4"/>
      <c r="AL359" s="16"/>
      <c r="AM359" s="16"/>
      <c r="AN359" s="28"/>
      <c r="AO359" s="17"/>
    </row>
    <row r="360" spans="27:41" ht="15.75" customHeight="1">
      <c r="AA360" s="16"/>
      <c r="AB360" s="16"/>
      <c r="AC360" s="107"/>
      <c r="AD360" s="16"/>
      <c r="AE360" s="264"/>
      <c r="AF360" s="101"/>
      <c r="AG360" s="101"/>
      <c r="AH360" s="101"/>
      <c r="AI360" s="101"/>
      <c r="AJ360" s="102"/>
      <c r="AK360" s="4"/>
      <c r="AL360" s="16"/>
      <c r="AM360" s="16"/>
      <c r="AN360" s="28"/>
      <c r="AO360" s="17"/>
    </row>
    <row r="361" spans="27:41" ht="15.75" customHeight="1">
      <c r="AA361" s="16"/>
      <c r="AB361" s="16"/>
      <c r="AC361" s="107"/>
      <c r="AD361" s="16"/>
      <c r="AE361" s="264"/>
      <c r="AF361" s="101"/>
      <c r="AG361" s="101"/>
      <c r="AH361" s="101"/>
      <c r="AI361" s="101"/>
      <c r="AJ361" s="102"/>
      <c r="AK361" s="4"/>
      <c r="AL361" s="16"/>
      <c r="AM361" s="16"/>
      <c r="AN361" s="28"/>
      <c r="AO361" s="17"/>
    </row>
    <row r="362" spans="27:41" ht="15.75" customHeight="1">
      <c r="AA362" s="16"/>
      <c r="AB362" s="16"/>
      <c r="AC362" s="107"/>
      <c r="AD362" s="16"/>
      <c r="AE362" s="264"/>
      <c r="AF362" s="101"/>
      <c r="AG362" s="101"/>
      <c r="AH362" s="101"/>
      <c r="AI362" s="101"/>
      <c r="AJ362" s="102"/>
      <c r="AK362" s="4"/>
      <c r="AL362" s="16"/>
      <c r="AM362" s="16"/>
      <c r="AN362" s="28"/>
      <c r="AO362" s="17"/>
    </row>
    <row r="363" spans="27:41" ht="15.75" customHeight="1">
      <c r="AA363" s="16"/>
      <c r="AB363" s="16"/>
      <c r="AC363" s="107"/>
      <c r="AD363" s="16"/>
      <c r="AE363" s="264"/>
      <c r="AF363" s="101"/>
      <c r="AG363" s="101"/>
      <c r="AH363" s="101"/>
      <c r="AI363" s="101"/>
      <c r="AJ363" s="102"/>
      <c r="AK363" s="4"/>
      <c r="AL363" s="16"/>
      <c r="AM363" s="16"/>
      <c r="AN363" s="28"/>
      <c r="AO363" s="17"/>
    </row>
    <row r="364" spans="27:41" ht="15.75" customHeight="1">
      <c r="AA364" s="16"/>
      <c r="AB364" s="16"/>
      <c r="AC364" s="107"/>
      <c r="AD364" s="16"/>
      <c r="AE364" s="264"/>
      <c r="AF364" s="101"/>
      <c r="AG364" s="101"/>
      <c r="AH364" s="101"/>
      <c r="AI364" s="101"/>
      <c r="AJ364" s="102"/>
      <c r="AK364" s="4"/>
      <c r="AL364" s="16"/>
      <c r="AM364" s="16"/>
      <c r="AN364" s="28"/>
      <c r="AO364" s="17"/>
    </row>
    <row r="365" spans="27:41" ht="15.75" customHeight="1">
      <c r="AA365" s="16"/>
      <c r="AB365" s="16"/>
      <c r="AC365" s="107"/>
      <c r="AD365" s="16"/>
      <c r="AE365" s="264"/>
      <c r="AF365" s="101"/>
      <c r="AG365" s="101"/>
      <c r="AH365" s="101"/>
      <c r="AI365" s="101"/>
      <c r="AJ365" s="102"/>
      <c r="AK365" s="4"/>
      <c r="AL365" s="16"/>
      <c r="AM365" s="16"/>
      <c r="AN365" s="28"/>
      <c r="AO365" s="17"/>
    </row>
    <row r="366" spans="27:41" ht="15.75" customHeight="1">
      <c r="AA366" s="16"/>
      <c r="AB366" s="16"/>
      <c r="AC366" s="107"/>
      <c r="AD366" s="16"/>
      <c r="AE366" s="264"/>
      <c r="AF366" s="101"/>
      <c r="AG366" s="101"/>
      <c r="AH366" s="101"/>
      <c r="AI366" s="101"/>
      <c r="AJ366" s="102"/>
      <c r="AK366" s="4"/>
      <c r="AL366" s="16"/>
      <c r="AM366" s="16"/>
      <c r="AN366" s="28"/>
      <c r="AO366" s="17"/>
    </row>
    <row r="367" spans="27:41" ht="15.75" customHeight="1">
      <c r="AA367" s="16"/>
      <c r="AB367" s="16"/>
      <c r="AC367" s="107"/>
      <c r="AD367" s="16"/>
      <c r="AE367" s="264"/>
      <c r="AF367" s="101"/>
      <c r="AG367" s="101"/>
      <c r="AH367" s="101"/>
      <c r="AI367" s="101"/>
      <c r="AJ367" s="102"/>
      <c r="AK367" s="4"/>
      <c r="AL367" s="16"/>
      <c r="AM367" s="16"/>
      <c r="AN367" s="28"/>
      <c r="AO367" s="17"/>
    </row>
    <row r="368" spans="27:41" ht="15.75" customHeight="1">
      <c r="AA368" s="16"/>
      <c r="AB368" s="16"/>
      <c r="AC368" s="107"/>
      <c r="AD368" s="16"/>
      <c r="AE368" s="264"/>
      <c r="AF368" s="101"/>
      <c r="AG368" s="101"/>
      <c r="AH368" s="101"/>
      <c r="AI368" s="101"/>
      <c r="AJ368" s="102"/>
      <c r="AK368" s="4"/>
      <c r="AL368" s="16"/>
      <c r="AM368" s="16"/>
      <c r="AN368" s="28"/>
      <c r="AO368" s="17"/>
    </row>
    <row r="369" spans="27:41" ht="15.75" customHeight="1">
      <c r="AA369" s="16"/>
      <c r="AB369" s="16"/>
      <c r="AC369" s="107"/>
      <c r="AD369" s="16"/>
      <c r="AE369" s="264"/>
      <c r="AF369" s="101"/>
      <c r="AG369" s="101"/>
      <c r="AH369" s="101"/>
      <c r="AI369" s="101"/>
      <c r="AJ369" s="102"/>
      <c r="AK369" s="4"/>
      <c r="AL369" s="16"/>
      <c r="AM369" s="16"/>
      <c r="AN369" s="28"/>
      <c r="AO369" s="17"/>
    </row>
    <row r="370" spans="27:41" ht="15.75" customHeight="1">
      <c r="AA370" s="16"/>
      <c r="AB370" s="16"/>
      <c r="AC370" s="107"/>
      <c r="AD370" s="16"/>
      <c r="AE370" s="264"/>
      <c r="AF370" s="101"/>
      <c r="AG370" s="101"/>
      <c r="AH370" s="101"/>
      <c r="AI370" s="101"/>
      <c r="AJ370" s="102"/>
      <c r="AK370" s="4"/>
      <c r="AL370" s="16"/>
      <c r="AM370" s="16"/>
      <c r="AN370" s="28"/>
      <c r="AO370" s="17"/>
    </row>
    <row r="371" spans="27:41" ht="15.75" customHeight="1">
      <c r="AA371" s="16"/>
      <c r="AB371" s="16"/>
      <c r="AC371" s="107"/>
      <c r="AD371" s="16"/>
      <c r="AE371" s="264"/>
      <c r="AF371" s="101"/>
      <c r="AG371" s="101"/>
      <c r="AH371" s="101"/>
      <c r="AI371" s="101"/>
      <c r="AJ371" s="102"/>
      <c r="AK371" s="4"/>
      <c r="AL371" s="16"/>
      <c r="AM371" s="16"/>
      <c r="AN371" s="28"/>
      <c r="AO371" s="17"/>
    </row>
    <row r="372" spans="27:41" ht="15.75" customHeight="1">
      <c r="AA372" s="16"/>
      <c r="AB372" s="16"/>
      <c r="AC372" s="107"/>
      <c r="AD372" s="16"/>
      <c r="AE372" s="264"/>
      <c r="AF372" s="101"/>
      <c r="AG372" s="101"/>
      <c r="AH372" s="101"/>
      <c r="AI372" s="101"/>
      <c r="AJ372" s="102"/>
      <c r="AK372" s="4"/>
      <c r="AL372" s="16"/>
      <c r="AM372" s="16"/>
      <c r="AN372" s="28"/>
      <c r="AO372" s="17"/>
    </row>
    <row r="373" spans="27:41" ht="15.75" customHeight="1">
      <c r="AA373" s="16"/>
      <c r="AB373" s="16"/>
      <c r="AC373" s="107"/>
      <c r="AD373" s="16"/>
      <c r="AE373" s="264"/>
      <c r="AF373" s="101"/>
      <c r="AG373" s="101"/>
      <c r="AH373" s="101"/>
      <c r="AI373" s="101"/>
      <c r="AJ373" s="102"/>
      <c r="AK373" s="4"/>
      <c r="AL373" s="16"/>
      <c r="AM373" s="16"/>
      <c r="AN373" s="28"/>
      <c r="AO373" s="17"/>
    </row>
    <row r="374" spans="27:41" ht="15.75" customHeight="1">
      <c r="AA374" s="16"/>
      <c r="AB374" s="16"/>
      <c r="AC374" s="107"/>
      <c r="AD374" s="16"/>
      <c r="AE374" s="264"/>
      <c r="AF374" s="101"/>
      <c r="AG374" s="101"/>
      <c r="AH374" s="101"/>
      <c r="AI374" s="101"/>
      <c r="AJ374" s="102"/>
      <c r="AK374" s="4"/>
      <c r="AL374" s="16"/>
      <c r="AM374" s="16"/>
      <c r="AN374" s="28"/>
      <c r="AO374" s="17"/>
    </row>
    <row r="375" spans="27:41" ht="15.75" customHeight="1">
      <c r="AA375" s="16"/>
      <c r="AB375" s="16"/>
      <c r="AC375" s="107"/>
      <c r="AD375" s="16"/>
      <c r="AE375" s="264"/>
      <c r="AF375" s="101"/>
      <c r="AG375" s="101"/>
      <c r="AH375" s="101"/>
      <c r="AI375" s="101"/>
      <c r="AJ375" s="102"/>
      <c r="AK375" s="4"/>
      <c r="AL375" s="16"/>
      <c r="AM375" s="16"/>
      <c r="AN375" s="28"/>
      <c r="AO375" s="17"/>
    </row>
    <row r="376" spans="27:41" ht="15.75" customHeight="1">
      <c r="AA376" s="16"/>
      <c r="AB376" s="16"/>
      <c r="AC376" s="107"/>
      <c r="AD376" s="16"/>
      <c r="AE376" s="264"/>
      <c r="AF376" s="101"/>
      <c r="AG376" s="101"/>
      <c r="AH376" s="101"/>
      <c r="AI376" s="101"/>
      <c r="AJ376" s="102"/>
      <c r="AK376" s="4"/>
      <c r="AL376" s="16"/>
      <c r="AM376" s="16"/>
      <c r="AN376" s="28"/>
      <c r="AO376" s="17"/>
    </row>
    <row r="377" spans="27:41" ht="15.75" customHeight="1">
      <c r="AA377" s="16"/>
      <c r="AB377" s="16"/>
      <c r="AC377" s="107"/>
      <c r="AD377" s="16"/>
      <c r="AE377" s="264"/>
      <c r="AF377" s="101"/>
      <c r="AG377" s="101"/>
      <c r="AH377" s="101"/>
      <c r="AI377" s="101"/>
      <c r="AJ377" s="102"/>
      <c r="AK377" s="4"/>
      <c r="AL377" s="16"/>
      <c r="AM377" s="16"/>
      <c r="AN377" s="28"/>
      <c r="AO377" s="17"/>
    </row>
    <row r="378" spans="27:41" ht="15.75" customHeight="1">
      <c r="AA378" s="16"/>
      <c r="AB378" s="16"/>
      <c r="AC378" s="107"/>
      <c r="AD378" s="16"/>
      <c r="AE378" s="264"/>
      <c r="AF378" s="101"/>
      <c r="AG378" s="101"/>
      <c r="AH378" s="101"/>
      <c r="AI378" s="101"/>
      <c r="AJ378" s="102"/>
      <c r="AK378" s="4"/>
      <c r="AL378" s="16"/>
      <c r="AM378" s="16"/>
      <c r="AN378" s="28"/>
      <c r="AO378" s="17"/>
    </row>
    <row r="379" spans="27:41" ht="15.75" customHeight="1">
      <c r="AA379" s="16"/>
      <c r="AB379" s="16"/>
      <c r="AC379" s="107"/>
      <c r="AD379" s="16"/>
      <c r="AE379" s="264"/>
      <c r="AF379" s="101"/>
      <c r="AG379" s="101"/>
      <c r="AH379" s="101"/>
      <c r="AI379" s="101"/>
      <c r="AJ379" s="102"/>
      <c r="AK379" s="4"/>
      <c r="AL379" s="16"/>
      <c r="AM379" s="16"/>
      <c r="AN379" s="28"/>
      <c r="AO379" s="17"/>
    </row>
    <row r="380" spans="27:41" ht="15.75" customHeight="1">
      <c r="AA380" s="16"/>
      <c r="AB380" s="16"/>
      <c r="AC380" s="107"/>
      <c r="AD380" s="16"/>
      <c r="AE380" s="264"/>
      <c r="AF380" s="101"/>
      <c r="AG380" s="101"/>
      <c r="AH380" s="101"/>
      <c r="AI380" s="101"/>
      <c r="AJ380" s="102"/>
      <c r="AK380" s="4"/>
      <c r="AL380" s="16"/>
      <c r="AM380" s="16"/>
      <c r="AN380" s="28"/>
      <c r="AO380" s="17"/>
    </row>
    <row r="381" spans="27:41" ht="15.75" customHeight="1">
      <c r="AA381" s="16"/>
      <c r="AB381" s="16"/>
      <c r="AC381" s="107"/>
      <c r="AD381" s="16"/>
      <c r="AE381" s="264"/>
      <c r="AF381" s="101"/>
      <c r="AG381" s="101"/>
      <c r="AH381" s="101"/>
      <c r="AI381" s="101"/>
      <c r="AJ381" s="102"/>
      <c r="AK381" s="4"/>
      <c r="AL381" s="16"/>
      <c r="AM381" s="16"/>
      <c r="AN381" s="28"/>
      <c r="AO381" s="17"/>
    </row>
    <row r="382" spans="27:41" ht="15.75" customHeight="1">
      <c r="AA382" s="16"/>
      <c r="AB382" s="16"/>
      <c r="AC382" s="107"/>
      <c r="AD382" s="16"/>
      <c r="AE382" s="264"/>
      <c r="AF382" s="101"/>
      <c r="AG382" s="101"/>
      <c r="AH382" s="101"/>
      <c r="AI382" s="101"/>
      <c r="AJ382" s="102"/>
      <c r="AK382" s="4"/>
      <c r="AL382" s="16"/>
      <c r="AM382" s="16"/>
      <c r="AN382" s="28"/>
      <c r="AO382" s="17"/>
    </row>
    <row r="383" spans="27:41" ht="15.75" customHeight="1">
      <c r="AA383" s="16"/>
      <c r="AB383" s="16"/>
      <c r="AC383" s="107"/>
      <c r="AD383" s="16"/>
      <c r="AE383" s="264"/>
      <c r="AF383" s="101"/>
      <c r="AG383" s="101"/>
      <c r="AH383" s="101"/>
      <c r="AI383" s="101"/>
      <c r="AJ383" s="102"/>
      <c r="AK383" s="4"/>
      <c r="AL383" s="16"/>
      <c r="AM383" s="16"/>
      <c r="AN383" s="28"/>
      <c r="AO383" s="17"/>
    </row>
    <row r="384" spans="27:41" ht="15.75" customHeight="1">
      <c r="AA384" s="16"/>
      <c r="AB384" s="16"/>
      <c r="AC384" s="107"/>
      <c r="AD384" s="16"/>
      <c r="AE384" s="264"/>
      <c r="AF384" s="101"/>
      <c r="AG384" s="101"/>
      <c r="AH384" s="101"/>
      <c r="AI384" s="101"/>
      <c r="AJ384" s="102"/>
      <c r="AK384" s="4"/>
      <c r="AL384" s="16"/>
      <c r="AM384" s="16"/>
      <c r="AN384" s="28"/>
      <c r="AO384" s="17"/>
    </row>
    <row r="385" spans="27:41" ht="15.75" customHeight="1">
      <c r="AA385" s="16"/>
      <c r="AB385" s="16"/>
      <c r="AC385" s="107"/>
      <c r="AD385" s="16"/>
      <c r="AE385" s="264"/>
      <c r="AF385" s="101"/>
      <c r="AG385" s="101"/>
      <c r="AH385" s="101"/>
      <c r="AI385" s="101"/>
      <c r="AJ385" s="102"/>
      <c r="AK385" s="4"/>
      <c r="AL385" s="16"/>
      <c r="AM385" s="16"/>
      <c r="AN385" s="28"/>
      <c r="AO385" s="17"/>
    </row>
    <row r="386" spans="27:41" ht="15.75" customHeight="1">
      <c r="AA386" s="16"/>
      <c r="AB386" s="16"/>
      <c r="AC386" s="107"/>
      <c r="AD386" s="16"/>
      <c r="AE386" s="264"/>
      <c r="AF386" s="101"/>
      <c r="AG386" s="101"/>
      <c r="AH386" s="101"/>
      <c r="AI386" s="101"/>
      <c r="AJ386" s="102"/>
      <c r="AK386" s="4"/>
      <c r="AL386" s="16"/>
      <c r="AM386" s="16"/>
      <c r="AN386" s="28"/>
      <c r="AO386" s="17"/>
    </row>
    <row r="387" spans="27:41" ht="15.75" customHeight="1">
      <c r="AA387" s="16"/>
      <c r="AB387" s="16"/>
      <c r="AC387" s="107"/>
      <c r="AD387" s="16"/>
      <c r="AE387" s="264"/>
      <c r="AF387" s="101"/>
      <c r="AG387" s="101"/>
      <c r="AH387" s="101"/>
      <c r="AI387" s="101"/>
      <c r="AJ387" s="102"/>
      <c r="AK387" s="4"/>
      <c r="AL387" s="16"/>
      <c r="AM387" s="16"/>
      <c r="AN387" s="28"/>
      <c r="AO387" s="17"/>
    </row>
    <row r="388" spans="27:41" ht="15.75" customHeight="1">
      <c r="AA388" s="16"/>
      <c r="AB388" s="16"/>
      <c r="AC388" s="107"/>
      <c r="AD388" s="16"/>
      <c r="AE388" s="264"/>
      <c r="AF388" s="101"/>
      <c r="AG388" s="101"/>
      <c r="AH388" s="101"/>
      <c r="AI388" s="101"/>
      <c r="AJ388" s="102"/>
      <c r="AK388" s="4"/>
      <c r="AL388" s="16"/>
      <c r="AM388" s="16"/>
      <c r="AN388" s="28"/>
      <c r="AO388" s="17"/>
    </row>
    <row r="389" spans="27:41" ht="15.75" customHeight="1">
      <c r="AA389" s="16"/>
      <c r="AB389" s="16"/>
      <c r="AC389" s="107"/>
      <c r="AD389" s="16"/>
      <c r="AE389" s="264"/>
      <c r="AF389" s="101"/>
      <c r="AG389" s="101"/>
      <c r="AH389" s="101"/>
      <c r="AI389" s="101"/>
      <c r="AJ389" s="102"/>
      <c r="AK389" s="4"/>
      <c r="AL389" s="16"/>
      <c r="AM389" s="16"/>
      <c r="AN389" s="28"/>
      <c r="AO389" s="17"/>
    </row>
    <row r="390" spans="27:41" ht="15.75" customHeight="1">
      <c r="AA390" s="16"/>
      <c r="AB390" s="16"/>
      <c r="AC390" s="107"/>
      <c r="AD390" s="16"/>
      <c r="AE390" s="264"/>
      <c r="AF390" s="101"/>
      <c r="AG390" s="101"/>
      <c r="AH390" s="101"/>
      <c r="AI390" s="101"/>
      <c r="AJ390" s="102"/>
      <c r="AK390" s="4"/>
      <c r="AL390" s="16"/>
      <c r="AM390" s="16"/>
      <c r="AN390" s="28"/>
      <c r="AO390" s="17"/>
    </row>
    <row r="391" spans="27:41" ht="15.75" customHeight="1">
      <c r="AA391" s="16"/>
      <c r="AB391" s="16"/>
      <c r="AC391" s="107"/>
      <c r="AD391" s="16"/>
      <c r="AE391" s="264"/>
      <c r="AF391" s="101"/>
      <c r="AG391" s="101"/>
      <c r="AH391" s="101"/>
      <c r="AI391" s="101"/>
      <c r="AJ391" s="102"/>
      <c r="AK391" s="4"/>
      <c r="AL391" s="16"/>
      <c r="AM391" s="16"/>
      <c r="AN391" s="28"/>
      <c r="AO391" s="17"/>
    </row>
    <row r="392" spans="27:41" ht="15.75" customHeight="1">
      <c r="AA392" s="16"/>
      <c r="AB392" s="16"/>
      <c r="AC392" s="107"/>
      <c r="AD392" s="16"/>
      <c r="AE392" s="264"/>
      <c r="AF392" s="101"/>
      <c r="AG392" s="101"/>
      <c r="AH392" s="101"/>
      <c r="AI392" s="101"/>
      <c r="AJ392" s="102"/>
      <c r="AK392" s="4"/>
      <c r="AL392" s="16"/>
      <c r="AM392" s="16"/>
      <c r="AN392" s="28"/>
      <c r="AO392" s="17"/>
    </row>
    <row r="393" spans="27:41" ht="15.75" customHeight="1">
      <c r="AA393" s="16"/>
      <c r="AB393" s="16"/>
      <c r="AC393" s="107"/>
      <c r="AD393" s="16"/>
      <c r="AE393" s="264"/>
      <c r="AF393" s="101"/>
      <c r="AG393" s="101"/>
      <c r="AH393" s="101"/>
      <c r="AI393" s="101"/>
      <c r="AJ393" s="102"/>
      <c r="AK393" s="4"/>
      <c r="AL393" s="16"/>
      <c r="AM393" s="16"/>
      <c r="AN393" s="28"/>
      <c r="AO393" s="17"/>
    </row>
    <row r="394" spans="27:41" ht="15.75" customHeight="1">
      <c r="AA394" s="16"/>
      <c r="AB394" s="16"/>
      <c r="AC394" s="107"/>
      <c r="AD394" s="16"/>
      <c r="AE394" s="264"/>
      <c r="AF394" s="101"/>
      <c r="AG394" s="101"/>
      <c r="AH394" s="101"/>
      <c r="AI394" s="101"/>
      <c r="AJ394" s="102"/>
      <c r="AK394" s="4"/>
      <c r="AL394" s="16"/>
      <c r="AM394" s="16"/>
      <c r="AN394" s="28"/>
      <c r="AO394" s="17"/>
    </row>
    <row r="395" spans="27:41" ht="15.75" customHeight="1">
      <c r="AA395" s="16"/>
      <c r="AB395" s="16"/>
      <c r="AC395" s="107"/>
      <c r="AD395" s="16"/>
      <c r="AE395" s="264"/>
      <c r="AF395" s="101"/>
      <c r="AG395" s="101"/>
      <c r="AH395" s="101"/>
      <c r="AI395" s="101"/>
      <c r="AJ395" s="102"/>
      <c r="AK395" s="4"/>
      <c r="AL395" s="16"/>
      <c r="AM395" s="16"/>
      <c r="AN395" s="28"/>
      <c r="AO395" s="17"/>
    </row>
    <row r="396" spans="27:41" ht="15.75" customHeight="1">
      <c r="AA396" s="16"/>
      <c r="AB396" s="16"/>
      <c r="AC396" s="107"/>
      <c r="AD396" s="16"/>
      <c r="AE396" s="264"/>
      <c r="AF396" s="101"/>
      <c r="AG396" s="101"/>
      <c r="AH396" s="101"/>
      <c r="AI396" s="101"/>
      <c r="AJ396" s="102"/>
      <c r="AK396" s="4"/>
      <c r="AL396" s="16"/>
      <c r="AM396" s="16"/>
      <c r="AN396" s="28"/>
      <c r="AO396" s="17"/>
    </row>
    <row r="397" spans="27:41" ht="15.75" customHeight="1">
      <c r="AA397" s="16"/>
      <c r="AB397" s="16"/>
      <c r="AC397" s="107"/>
      <c r="AD397" s="16"/>
      <c r="AE397" s="264"/>
      <c r="AF397" s="101"/>
      <c r="AG397" s="101"/>
      <c r="AH397" s="101"/>
      <c r="AI397" s="101"/>
      <c r="AJ397" s="102"/>
      <c r="AK397" s="4"/>
      <c r="AL397" s="16"/>
      <c r="AM397" s="16"/>
      <c r="AN397" s="28"/>
      <c r="AO397" s="17"/>
    </row>
    <row r="398" spans="27:41" ht="15.75" customHeight="1">
      <c r="AA398" s="16"/>
      <c r="AB398" s="16"/>
      <c r="AC398" s="107"/>
      <c r="AD398" s="16"/>
      <c r="AE398" s="264"/>
      <c r="AF398" s="101"/>
      <c r="AG398" s="101"/>
      <c r="AH398" s="101"/>
      <c r="AI398" s="101"/>
      <c r="AJ398" s="102"/>
      <c r="AK398" s="4"/>
      <c r="AL398" s="16"/>
      <c r="AM398" s="16"/>
      <c r="AN398" s="28"/>
      <c r="AO398" s="17"/>
    </row>
    <row r="399" spans="27:41" ht="15.75" customHeight="1">
      <c r="AA399" s="16"/>
      <c r="AB399" s="16"/>
      <c r="AC399" s="16"/>
      <c r="AD399" s="16"/>
      <c r="AE399" s="264"/>
      <c r="AF399" s="101"/>
      <c r="AG399" s="101"/>
      <c r="AH399" s="101"/>
      <c r="AI399" s="101"/>
      <c r="AJ399" s="104"/>
      <c r="AK399" s="4"/>
      <c r="AL399" s="16"/>
      <c r="AM399" s="16"/>
      <c r="AN399" s="28"/>
      <c r="AO399" s="17"/>
    </row>
    <row r="400" spans="27:41" ht="15.75" customHeight="1">
      <c r="AA400" s="16"/>
      <c r="AB400" s="16"/>
      <c r="AC400" s="107"/>
      <c r="AD400" s="16"/>
      <c r="AE400" s="264"/>
      <c r="AF400" s="101"/>
      <c r="AG400" s="101"/>
      <c r="AH400" s="101"/>
      <c r="AI400" s="101"/>
      <c r="AJ400" s="102"/>
      <c r="AK400" s="4"/>
      <c r="AL400" s="16"/>
      <c r="AM400" s="16"/>
      <c r="AN400" s="28"/>
      <c r="AO400" s="17"/>
    </row>
    <row r="401" spans="27:41" ht="15.75" customHeight="1">
      <c r="AA401" s="16"/>
      <c r="AB401" s="16"/>
      <c r="AC401" s="107"/>
      <c r="AD401" s="16"/>
      <c r="AE401" s="264"/>
      <c r="AF401" s="101"/>
      <c r="AG401" s="101"/>
      <c r="AH401" s="101"/>
      <c r="AI401" s="101"/>
      <c r="AJ401" s="102"/>
      <c r="AK401" s="4"/>
      <c r="AL401" s="16"/>
      <c r="AM401" s="16"/>
      <c r="AN401" s="28"/>
      <c r="AO401" s="17"/>
    </row>
    <row r="402" spans="27:41" ht="15.75" customHeight="1">
      <c r="AA402" s="16"/>
      <c r="AB402" s="16"/>
      <c r="AC402" s="107"/>
      <c r="AD402" s="16"/>
      <c r="AE402" s="264"/>
      <c r="AF402" s="101"/>
      <c r="AG402" s="101"/>
      <c r="AH402" s="101"/>
      <c r="AI402" s="101"/>
      <c r="AJ402" s="102"/>
      <c r="AK402" s="4"/>
      <c r="AL402" s="16"/>
      <c r="AM402" s="16"/>
      <c r="AN402" s="28"/>
      <c r="AO402" s="17"/>
    </row>
    <row r="403" spans="27:41" ht="15.75" customHeight="1">
      <c r="AA403" s="16"/>
      <c r="AB403" s="16"/>
      <c r="AC403" s="107"/>
      <c r="AD403" s="16"/>
      <c r="AE403" s="264"/>
      <c r="AF403" s="101"/>
      <c r="AG403" s="101"/>
      <c r="AH403" s="101"/>
      <c r="AI403" s="101"/>
      <c r="AJ403" s="102"/>
      <c r="AK403" s="4"/>
      <c r="AL403" s="16"/>
      <c r="AM403" s="16"/>
      <c r="AN403" s="28"/>
      <c r="AO403" s="17"/>
    </row>
    <row r="404" spans="27:41" ht="15.75" customHeight="1">
      <c r="AA404" s="16"/>
      <c r="AB404" s="16"/>
      <c r="AC404" s="107"/>
      <c r="AD404" s="16"/>
      <c r="AE404" s="264"/>
      <c r="AF404" s="101"/>
      <c r="AG404" s="101"/>
      <c r="AH404" s="101"/>
      <c r="AI404" s="101"/>
      <c r="AJ404" s="102"/>
      <c r="AK404" s="4"/>
      <c r="AL404" s="16"/>
      <c r="AM404" s="16"/>
      <c r="AN404" s="28"/>
      <c r="AO404" s="17"/>
    </row>
    <row r="405" spans="27:41" ht="15.75" customHeight="1">
      <c r="AA405" s="16"/>
      <c r="AB405" s="16"/>
      <c r="AC405" s="107"/>
      <c r="AD405" s="16"/>
      <c r="AE405" s="264"/>
      <c r="AF405" s="101"/>
      <c r="AG405" s="101"/>
      <c r="AH405" s="101"/>
      <c r="AI405" s="101"/>
      <c r="AJ405" s="102"/>
      <c r="AK405" s="4"/>
      <c r="AL405" s="16"/>
      <c r="AM405" s="16"/>
      <c r="AN405" s="28"/>
      <c r="AO405" s="17"/>
    </row>
    <row r="406" spans="27:41" ht="15.75" customHeight="1">
      <c r="AA406" s="16"/>
      <c r="AB406" s="16"/>
      <c r="AC406" s="107"/>
      <c r="AD406" s="16"/>
      <c r="AE406" s="264"/>
      <c r="AF406" s="101"/>
      <c r="AG406" s="101"/>
      <c r="AH406" s="101"/>
      <c r="AI406" s="101"/>
      <c r="AJ406" s="102"/>
      <c r="AK406" s="4"/>
      <c r="AL406" s="16"/>
      <c r="AM406" s="16"/>
      <c r="AN406" s="28"/>
      <c r="AO406" s="17"/>
    </row>
    <row r="407" spans="27:41" ht="15.75" customHeight="1">
      <c r="AA407" s="16"/>
      <c r="AB407" s="16"/>
      <c r="AC407" s="107"/>
      <c r="AD407" s="16"/>
      <c r="AE407" s="264"/>
      <c r="AF407" s="101"/>
      <c r="AG407" s="101"/>
      <c r="AH407" s="101"/>
      <c r="AI407" s="101"/>
      <c r="AJ407" s="102"/>
      <c r="AK407" s="4"/>
      <c r="AL407" s="16"/>
      <c r="AM407" s="16"/>
      <c r="AN407" s="28"/>
      <c r="AO407" s="17"/>
    </row>
    <row r="408" spans="27:41" ht="15.75" customHeight="1">
      <c r="AA408" s="16"/>
      <c r="AB408" s="16"/>
      <c r="AC408" s="107"/>
      <c r="AD408" s="16"/>
      <c r="AE408" s="264"/>
      <c r="AF408" s="101"/>
      <c r="AG408" s="101"/>
      <c r="AH408" s="101"/>
      <c r="AI408" s="101"/>
      <c r="AJ408" s="102"/>
      <c r="AK408" s="4"/>
      <c r="AL408" s="16"/>
      <c r="AM408" s="16"/>
      <c r="AN408" s="28"/>
      <c r="AO408" s="17"/>
    </row>
    <row r="409" spans="27:41" ht="15.75" customHeight="1">
      <c r="AA409" s="16"/>
      <c r="AB409" s="16"/>
      <c r="AC409" s="107"/>
      <c r="AD409" s="16"/>
      <c r="AE409" s="264"/>
      <c r="AF409" s="101"/>
      <c r="AG409" s="101"/>
      <c r="AH409" s="101"/>
      <c r="AI409" s="101"/>
      <c r="AJ409" s="102"/>
      <c r="AK409" s="4"/>
      <c r="AL409" s="16"/>
      <c r="AM409" s="16"/>
      <c r="AN409" s="28"/>
      <c r="AO409" s="17"/>
    </row>
    <row r="410" spans="27:41" ht="15.75" customHeight="1">
      <c r="AA410" s="16"/>
      <c r="AB410" s="16"/>
      <c r="AC410" s="107"/>
      <c r="AD410" s="16"/>
      <c r="AE410" s="264"/>
      <c r="AF410" s="101"/>
      <c r="AG410" s="101"/>
      <c r="AH410" s="101"/>
      <c r="AI410" s="101"/>
      <c r="AJ410" s="102"/>
      <c r="AK410" s="4"/>
      <c r="AL410" s="16"/>
      <c r="AM410" s="16"/>
      <c r="AN410" s="28"/>
      <c r="AO410" s="17"/>
    </row>
    <row r="411" spans="27:41" ht="15.75" customHeight="1">
      <c r="AA411" s="16"/>
      <c r="AB411" s="16"/>
      <c r="AC411" s="107"/>
      <c r="AD411" s="16"/>
      <c r="AE411" s="264"/>
      <c r="AF411" s="101"/>
      <c r="AG411" s="101"/>
      <c r="AH411" s="101"/>
      <c r="AI411" s="101"/>
      <c r="AJ411" s="102"/>
      <c r="AK411" s="4"/>
      <c r="AL411" s="16"/>
      <c r="AM411" s="16"/>
      <c r="AN411" s="28"/>
      <c r="AO411" s="17"/>
    </row>
    <row r="412" spans="27:41" ht="15.75" customHeight="1">
      <c r="AA412" s="16"/>
      <c r="AB412" s="16"/>
      <c r="AC412" s="107"/>
      <c r="AD412" s="16"/>
      <c r="AE412" s="264"/>
      <c r="AF412" s="101"/>
      <c r="AG412" s="101"/>
      <c r="AH412" s="101"/>
      <c r="AI412" s="101"/>
      <c r="AJ412" s="102"/>
      <c r="AK412" s="4"/>
      <c r="AL412" s="16"/>
      <c r="AM412" s="16"/>
      <c r="AN412" s="28"/>
      <c r="AO412" s="17"/>
    </row>
    <row r="413" spans="27:41" ht="15.75" customHeight="1">
      <c r="AA413" s="16"/>
      <c r="AB413" s="16"/>
      <c r="AC413" s="107"/>
      <c r="AD413" s="16"/>
      <c r="AE413" s="264"/>
      <c r="AF413" s="101"/>
      <c r="AG413" s="101"/>
      <c r="AH413" s="101"/>
      <c r="AI413" s="101"/>
      <c r="AJ413" s="102"/>
      <c r="AK413" s="4"/>
      <c r="AL413" s="16"/>
      <c r="AM413" s="16"/>
      <c r="AN413" s="28"/>
      <c r="AO413" s="17"/>
    </row>
    <row r="414" spans="27:41" ht="15.75" customHeight="1">
      <c r="AA414" s="16"/>
      <c r="AB414" s="16"/>
      <c r="AC414" s="107"/>
      <c r="AD414" s="16"/>
      <c r="AE414" s="264"/>
      <c r="AF414" s="101"/>
      <c r="AG414" s="101"/>
      <c r="AH414" s="101"/>
      <c r="AI414" s="101"/>
      <c r="AJ414" s="102"/>
      <c r="AK414" s="4"/>
      <c r="AL414" s="16"/>
      <c r="AM414" s="16"/>
      <c r="AN414" s="28"/>
      <c r="AO414" s="17"/>
    </row>
    <row r="415" spans="27:41" ht="15.75" customHeight="1">
      <c r="AA415" s="16"/>
      <c r="AB415" s="16"/>
      <c r="AC415" s="107"/>
      <c r="AD415" s="16"/>
      <c r="AE415" s="264"/>
      <c r="AF415" s="101"/>
      <c r="AG415" s="101"/>
      <c r="AH415" s="101"/>
      <c r="AI415" s="101"/>
      <c r="AJ415" s="102"/>
      <c r="AK415" s="4"/>
      <c r="AL415" s="16"/>
      <c r="AM415" s="16"/>
      <c r="AN415" s="28"/>
      <c r="AO415" s="17"/>
    </row>
    <row r="416" spans="27:41" ht="15.75" customHeight="1">
      <c r="AA416" s="16"/>
      <c r="AB416" s="16"/>
      <c r="AC416" s="107"/>
      <c r="AD416" s="16"/>
      <c r="AE416" s="264"/>
      <c r="AF416" s="101"/>
      <c r="AG416" s="101"/>
      <c r="AH416" s="101"/>
      <c r="AI416" s="101"/>
      <c r="AJ416" s="102"/>
      <c r="AK416" s="4"/>
      <c r="AL416" s="16"/>
      <c r="AM416" s="16"/>
      <c r="AN416" s="28"/>
      <c r="AO416" s="17"/>
    </row>
    <row r="417" spans="27:41" ht="15.75" customHeight="1">
      <c r="AA417" s="16"/>
      <c r="AB417" s="16"/>
      <c r="AC417" s="107"/>
      <c r="AD417" s="16"/>
      <c r="AE417" s="264"/>
      <c r="AF417" s="101"/>
      <c r="AG417" s="101"/>
      <c r="AH417" s="101"/>
      <c r="AI417" s="101"/>
      <c r="AJ417" s="102"/>
      <c r="AK417" s="4"/>
      <c r="AL417" s="16"/>
      <c r="AM417" s="16"/>
      <c r="AN417" s="28"/>
      <c r="AO417" s="17"/>
    </row>
    <row r="418" spans="27:41" ht="15.75" customHeight="1">
      <c r="AA418" s="16"/>
      <c r="AB418" s="16"/>
      <c r="AC418" s="107"/>
      <c r="AD418" s="16"/>
      <c r="AE418" s="264"/>
      <c r="AF418" s="101"/>
      <c r="AG418" s="101"/>
      <c r="AH418" s="101"/>
      <c r="AI418" s="101"/>
      <c r="AJ418" s="102"/>
      <c r="AK418" s="4"/>
      <c r="AL418" s="16"/>
      <c r="AM418" s="16"/>
      <c r="AN418" s="28"/>
      <c r="AO418" s="17"/>
    </row>
    <row r="419" spans="27:41" ht="15.75" customHeight="1">
      <c r="AA419" s="16"/>
      <c r="AB419" s="16"/>
      <c r="AC419" s="107"/>
      <c r="AD419" s="16"/>
      <c r="AE419" s="264"/>
      <c r="AF419" s="101"/>
      <c r="AG419" s="101"/>
      <c r="AH419" s="101"/>
      <c r="AI419" s="101"/>
      <c r="AJ419" s="102"/>
      <c r="AK419" s="4"/>
      <c r="AL419" s="16"/>
      <c r="AM419" s="16"/>
      <c r="AN419" s="28"/>
      <c r="AO419" s="17"/>
    </row>
    <row r="420" spans="27:41" ht="15.75" customHeight="1">
      <c r="AA420" s="16"/>
      <c r="AB420" s="16"/>
      <c r="AC420" s="107"/>
      <c r="AD420" s="16"/>
      <c r="AE420" s="264"/>
      <c r="AF420" s="101"/>
      <c r="AG420" s="101"/>
      <c r="AH420" s="101"/>
      <c r="AI420" s="101"/>
      <c r="AJ420" s="102"/>
      <c r="AK420" s="4"/>
      <c r="AL420" s="16"/>
      <c r="AM420" s="16"/>
      <c r="AN420" s="28"/>
      <c r="AO420" s="17"/>
    </row>
    <row r="421" spans="27:41" ht="15.75" customHeight="1">
      <c r="AA421" s="16"/>
      <c r="AB421" s="16"/>
      <c r="AC421" s="107"/>
      <c r="AD421" s="16"/>
      <c r="AE421" s="264"/>
      <c r="AF421" s="101"/>
      <c r="AG421" s="101"/>
      <c r="AH421" s="101"/>
      <c r="AI421" s="101"/>
      <c r="AJ421" s="102"/>
      <c r="AK421" s="4"/>
      <c r="AL421" s="16"/>
      <c r="AM421" s="16"/>
      <c r="AN421" s="28"/>
      <c r="AO421" s="17"/>
    </row>
    <row r="422" spans="27:41" ht="15.75" customHeight="1">
      <c r="AA422" s="16"/>
      <c r="AB422" s="16"/>
      <c r="AC422" s="107"/>
      <c r="AD422" s="16"/>
      <c r="AE422" s="264"/>
      <c r="AF422" s="101"/>
      <c r="AG422" s="101"/>
      <c r="AH422" s="101"/>
      <c r="AI422" s="101"/>
      <c r="AJ422" s="102"/>
      <c r="AK422" s="4"/>
      <c r="AL422" s="16"/>
      <c r="AM422" s="16"/>
      <c r="AN422" s="28"/>
      <c r="AO422" s="17"/>
    </row>
    <row r="423" spans="27:41" ht="15.75" customHeight="1">
      <c r="AA423" s="16"/>
      <c r="AB423" s="16"/>
      <c r="AC423" s="107"/>
      <c r="AD423" s="16"/>
      <c r="AE423" s="264"/>
      <c r="AF423" s="101"/>
      <c r="AG423" s="101"/>
      <c r="AH423" s="101"/>
      <c r="AI423" s="101"/>
      <c r="AJ423" s="102"/>
      <c r="AK423" s="4"/>
      <c r="AL423" s="16"/>
      <c r="AM423" s="16"/>
      <c r="AN423" s="28"/>
      <c r="AO423" s="17"/>
    </row>
    <row r="424" spans="27:41" ht="15.75" customHeight="1">
      <c r="AA424" s="16"/>
      <c r="AB424" s="16"/>
      <c r="AC424" s="107"/>
      <c r="AD424" s="16"/>
      <c r="AE424" s="264"/>
      <c r="AF424" s="101"/>
      <c r="AG424" s="101"/>
      <c r="AH424" s="101"/>
      <c r="AI424" s="101"/>
      <c r="AJ424" s="102"/>
      <c r="AK424" s="4"/>
      <c r="AL424" s="16"/>
      <c r="AM424" s="16"/>
      <c r="AN424" s="28"/>
      <c r="AO424" s="17"/>
    </row>
    <row r="425" spans="27:41" ht="15.75" customHeight="1">
      <c r="AA425" s="16"/>
      <c r="AB425" s="16"/>
      <c r="AC425" s="107"/>
      <c r="AD425" s="16"/>
      <c r="AE425" s="264"/>
      <c r="AF425" s="101"/>
      <c r="AG425" s="101"/>
      <c r="AH425" s="101"/>
      <c r="AI425" s="101"/>
      <c r="AJ425" s="102"/>
      <c r="AK425" s="4"/>
      <c r="AL425" s="16"/>
      <c r="AM425" s="16"/>
      <c r="AN425" s="28"/>
      <c r="AO425" s="17"/>
    </row>
    <row r="426" spans="27:41" ht="15.75" customHeight="1">
      <c r="AA426" s="16"/>
      <c r="AB426" s="16"/>
      <c r="AC426" s="107"/>
      <c r="AD426" s="16"/>
      <c r="AE426" s="264"/>
      <c r="AF426" s="101"/>
      <c r="AG426" s="101"/>
      <c r="AH426" s="101"/>
      <c r="AI426" s="101"/>
      <c r="AJ426" s="102"/>
      <c r="AK426" s="4"/>
      <c r="AL426" s="16"/>
      <c r="AM426" s="16"/>
      <c r="AN426" s="28"/>
      <c r="AO426" s="17"/>
    </row>
    <row r="427" spans="27:41" ht="15.75" customHeight="1">
      <c r="AA427" s="16"/>
      <c r="AB427" s="16"/>
      <c r="AC427" s="107"/>
      <c r="AD427" s="16"/>
      <c r="AE427" s="264"/>
      <c r="AF427" s="101"/>
      <c r="AG427" s="101"/>
      <c r="AH427" s="101"/>
      <c r="AI427" s="101"/>
      <c r="AJ427" s="102"/>
      <c r="AK427" s="4"/>
      <c r="AL427" s="16"/>
      <c r="AM427" s="16"/>
      <c r="AN427" s="28"/>
      <c r="AO427" s="17"/>
    </row>
    <row r="428" spans="27:41" ht="15.75" customHeight="1">
      <c r="AA428" s="16"/>
      <c r="AB428" s="16"/>
      <c r="AC428" s="107"/>
      <c r="AD428" s="16"/>
      <c r="AE428" s="264"/>
      <c r="AF428" s="101"/>
      <c r="AG428" s="101"/>
      <c r="AH428" s="101"/>
      <c r="AI428" s="101"/>
      <c r="AJ428" s="102"/>
      <c r="AK428" s="4"/>
      <c r="AL428" s="16"/>
      <c r="AM428" s="16"/>
      <c r="AN428" s="28"/>
      <c r="AO428" s="17"/>
    </row>
    <row r="429" spans="27:41" ht="15.75" customHeight="1">
      <c r="AA429" s="16"/>
      <c r="AB429" s="16"/>
      <c r="AC429" s="107"/>
      <c r="AD429" s="16"/>
      <c r="AE429" s="264"/>
      <c r="AF429" s="101"/>
      <c r="AG429" s="101"/>
      <c r="AH429" s="101"/>
      <c r="AI429" s="101"/>
      <c r="AJ429" s="102"/>
      <c r="AK429" s="4"/>
      <c r="AL429" s="16"/>
      <c r="AM429" s="16"/>
      <c r="AN429" s="28"/>
      <c r="AO429" s="17"/>
    </row>
    <row r="430" spans="27:41" ht="15.75" customHeight="1">
      <c r="AA430" s="16"/>
      <c r="AB430" s="16"/>
      <c r="AC430" s="107"/>
      <c r="AD430" s="16"/>
      <c r="AE430" s="264"/>
      <c r="AF430" s="101"/>
      <c r="AG430" s="101"/>
      <c r="AH430" s="101"/>
      <c r="AI430" s="101"/>
      <c r="AJ430" s="102"/>
      <c r="AK430" s="4"/>
      <c r="AL430" s="16"/>
      <c r="AM430" s="16"/>
      <c r="AN430" s="28"/>
      <c r="AO430" s="17"/>
    </row>
    <row r="431" spans="27:41" ht="15.75" customHeight="1">
      <c r="AA431" s="16"/>
      <c r="AB431" s="16"/>
      <c r="AC431" s="107"/>
      <c r="AD431" s="16"/>
      <c r="AE431" s="264"/>
      <c r="AF431" s="101"/>
      <c r="AG431" s="101"/>
      <c r="AH431" s="101"/>
      <c r="AI431" s="101"/>
      <c r="AJ431" s="102"/>
      <c r="AK431" s="4"/>
      <c r="AL431" s="16"/>
      <c r="AM431" s="16"/>
      <c r="AN431" s="28"/>
      <c r="AO431" s="17"/>
    </row>
    <row r="432" spans="27:41" ht="15.75" customHeight="1">
      <c r="AA432" s="16"/>
      <c r="AB432" s="16"/>
      <c r="AC432" s="107"/>
      <c r="AD432" s="16"/>
      <c r="AE432" s="264"/>
      <c r="AF432" s="101"/>
      <c r="AG432" s="101"/>
      <c r="AH432" s="101"/>
      <c r="AI432" s="101"/>
      <c r="AJ432" s="102"/>
      <c r="AK432" s="4"/>
      <c r="AL432" s="16"/>
      <c r="AM432" s="16"/>
      <c r="AN432" s="28"/>
      <c r="AO432" s="17"/>
    </row>
    <row r="433" spans="27:41" ht="15.75" customHeight="1">
      <c r="AA433" s="16"/>
      <c r="AB433" s="16"/>
      <c r="AC433" s="107"/>
      <c r="AD433" s="16"/>
      <c r="AE433" s="264"/>
      <c r="AF433" s="101"/>
      <c r="AG433" s="101"/>
      <c r="AH433" s="101"/>
      <c r="AI433" s="101"/>
      <c r="AJ433" s="102"/>
      <c r="AK433" s="4"/>
      <c r="AL433" s="16"/>
      <c r="AM433" s="16"/>
      <c r="AN433" s="28"/>
      <c r="AO433" s="17"/>
    </row>
    <row r="434" spans="27:41" ht="15.75" customHeight="1">
      <c r="AA434" s="16"/>
      <c r="AB434" s="16"/>
      <c r="AC434" s="107"/>
      <c r="AD434" s="16"/>
      <c r="AE434" s="264"/>
      <c r="AF434" s="101"/>
      <c r="AG434" s="101"/>
      <c r="AH434" s="101"/>
      <c r="AI434" s="101"/>
      <c r="AJ434" s="102"/>
      <c r="AK434" s="4"/>
      <c r="AL434" s="16"/>
      <c r="AM434" s="16"/>
      <c r="AN434" s="28"/>
      <c r="AO434" s="17"/>
    </row>
    <row r="435" spans="27:41" ht="15.75" customHeight="1">
      <c r="AA435" s="16"/>
      <c r="AB435" s="16"/>
      <c r="AC435" s="107"/>
      <c r="AD435" s="16"/>
      <c r="AE435" s="264"/>
      <c r="AF435" s="101"/>
      <c r="AG435" s="101"/>
      <c r="AH435" s="101"/>
      <c r="AI435" s="101"/>
      <c r="AJ435" s="102"/>
      <c r="AK435" s="4"/>
      <c r="AL435" s="16"/>
      <c r="AM435" s="16"/>
      <c r="AN435" s="28"/>
      <c r="AO435" s="17"/>
    </row>
    <row r="436" spans="27:41" ht="15.75" customHeight="1">
      <c r="AA436" s="16"/>
      <c r="AB436" s="16"/>
      <c r="AC436" s="107"/>
      <c r="AD436" s="16"/>
      <c r="AE436" s="264"/>
      <c r="AF436" s="101"/>
      <c r="AG436" s="101"/>
      <c r="AH436" s="101"/>
      <c r="AI436" s="101"/>
      <c r="AJ436" s="102"/>
      <c r="AK436" s="4"/>
      <c r="AL436" s="16"/>
      <c r="AM436" s="16"/>
      <c r="AN436" s="28"/>
      <c r="AO436" s="17"/>
    </row>
    <row r="437" spans="27:41" ht="15.75" customHeight="1">
      <c r="AA437" s="16"/>
      <c r="AB437" s="16"/>
      <c r="AC437" s="107"/>
      <c r="AD437" s="16"/>
      <c r="AE437" s="264"/>
      <c r="AF437" s="101"/>
      <c r="AG437" s="101"/>
      <c r="AH437" s="101"/>
      <c r="AI437" s="101"/>
      <c r="AJ437" s="102"/>
      <c r="AK437" s="4"/>
      <c r="AL437" s="16"/>
      <c r="AM437" s="16"/>
      <c r="AN437" s="28"/>
      <c r="AO437" s="17"/>
    </row>
    <row r="438" spans="27:41" ht="15.75" customHeight="1">
      <c r="AA438" s="16"/>
      <c r="AB438" s="16"/>
      <c r="AC438" s="107"/>
      <c r="AD438" s="16"/>
      <c r="AE438" s="264"/>
      <c r="AF438" s="101"/>
      <c r="AG438" s="101"/>
      <c r="AH438" s="101"/>
      <c r="AI438" s="101"/>
      <c r="AJ438" s="102"/>
      <c r="AK438" s="4"/>
      <c r="AL438" s="16"/>
      <c r="AM438" s="16"/>
      <c r="AN438" s="28"/>
      <c r="AO438" s="17"/>
    </row>
    <row r="439" spans="27:41" ht="15.75" customHeight="1">
      <c r="AA439" s="16"/>
      <c r="AB439" s="16"/>
      <c r="AC439" s="107"/>
      <c r="AD439" s="16"/>
      <c r="AE439" s="264"/>
      <c r="AF439" s="101"/>
      <c r="AG439" s="101"/>
      <c r="AH439" s="101"/>
      <c r="AI439" s="101"/>
      <c r="AJ439" s="102"/>
      <c r="AK439" s="4"/>
      <c r="AL439" s="16"/>
      <c r="AM439" s="16"/>
      <c r="AN439" s="28"/>
      <c r="AO439" s="17"/>
    </row>
    <row r="440" spans="27:41" ht="15.75" customHeight="1">
      <c r="AA440" s="16"/>
      <c r="AB440" s="16"/>
      <c r="AC440" s="107"/>
      <c r="AD440" s="16"/>
      <c r="AE440" s="264"/>
      <c r="AF440" s="101"/>
      <c r="AG440" s="101"/>
      <c r="AH440" s="101"/>
      <c r="AI440" s="101"/>
      <c r="AJ440" s="102"/>
      <c r="AK440" s="4"/>
      <c r="AL440" s="16"/>
      <c r="AM440" s="16"/>
      <c r="AN440" s="28"/>
      <c r="AO440" s="17"/>
    </row>
    <row r="441" spans="27:41" ht="15.75" customHeight="1">
      <c r="AA441" s="16"/>
      <c r="AB441" s="16"/>
      <c r="AC441" s="107"/>
      <c r="AD441" s="16"/>
      <c r="AE441" s="264"/>
      <c r="AF441" s="101"/>
      <c r="AG441" s="101"/>
      <c r="AH441" s="101"/>
      <c r="AI441" s="101"/>
      <c r="AJ441" s="102"/>
      <c r="AK441" s="4"/>
      <c r="AL441" s="16"/>
      <c r="AM441" s="16"/>
      <c r="AN441" s="28"/>
      <c r="AO441" s="17"/>
    </row>
    <row r="442" spans="27:41" ht="15.75" customHeight="1">
      <c r="AA442" s="16"/>
      <c r="AB442" s="16"/>
      <c r="AC442" s="107"/>
      <c r="AD442" s="16"/>
      <c r="AE442" s="264"/>
      <c r="AF442" s="101"/>
      <c r="AG442" s="101"/>
      <c r="AH442" s="101"/>
      <c r="AI442" s="101"/>
      <c r="AJ442" s="102"/>
      <c r="AK442" s="4"/>
      <c r="AL442" s="16"/>
      <c r="AM442" s="16"/>
      <c r="AN442" s="28"/>
      <c r="AO442" s="17"/>
    </row>
    <row r="443" spans="27:41" ht="15.75" customHeight="1">
      <c r="AA443" s="16"/>
      <c r="AB443" s="16"/>
      <c r="AC443" s="107"/>
      <c r="AD443" s="16"/>
      <c r="AE443" s="264"/>
      <c r="AF443" s="101"/>
      <c r="AG443" s="101"/>
      <c r="AH443" s="101"/>
      <c r="AI443" s="101"/>
      <c r="AJ443" s="102"/>
      <c r="AK443" s="4"/>
      <c r="AL443" s="16"/>
      <c r="AM443" s="16"/>
      <c r="AN443" s="28"/>
      <c r="AO443" s="17"/>
    </row>
    <row r="444" spans="27:41" ht="15.75" customHeight="1">
      <c r="AA444" s="16"/>
      <c r="AB444" s="16"/>
      <c r="AC444" s="107"/>
      <c r="AD444" s="16"/>
      <c r="AE444" s="264"/>
      <c r="AF444" s="101"/>
      <c r="AG444" s="101"/>
      <c r="AH444" s="101"/>
      <c r="AI444" s="101"/>
      <c r="AJ444" s="102"/>
      <c r="AK444" s="4"/>
      <c r="AL444" s="16"/>
      <c r="AM444" s="16"/>
      <c r="AN444" s="28"/>
      <c r="AO444" s="17"/>
    </row>
    <row r="445" spans="27:41" ht="15.75" customHeight="1">
      <c r="AA445" s="16"/>
      <c r="AB445" s="16"/>
      <c r="AC445" s="107"/>
      <c r="AD445" s="16"/>
      <c r="AE445" s="264"/>
      <c r="AF445" s="101"/>
      <c r="AG445" s="101"/>
      <c r="AH445" s="101"/>
      <c r="AI445" s="101"/>
      <c r="AJ445" s="102"/>
      <c r="AK445" s="4"/>
      <c r="AL445" s="16"/>
      <c r="AM445" s="16"/>
      <c r="AN445" s="28"/>
      <c r="AO445" s="17"/>
    </row>
    <row r="446" spans="27:41" ht="15.75" customHeight="1">
      <c r="AA446" s="16"/>
      <c r="AB446" s="16"/>
      <c r="AC446" s="107"/>
      <c r="AD446" s="16"/>
      <c r="AE446" s="264"/>
      <c r="AF446" s="101"/>
      <c r="AG446" s="101"/>
      <c r="AH446" s="101"/>
      <c r="AI446" s="101"/>
      <c r="AJ446" s="102"/>
      <c r="AK446" s="4"/>
      <c r="AL446" s="16"/>
      <c r="AM446" s="16"/>
      <c r="AN446" s="28"/>
      <c r="AO446" s="17"/>
    </row>
    <row r="447" spans="27:41" ht="15.75" customHeight="1">
      <c r="AA447" s="16"/>
      <c r="AB447" s="16"/>
      <c r="AC447" s="107"/>
      <c r="AD447" s="16"/>
      <c r="AE447" s="264"/>
      <c r="AF447" s="101"/>
      <c r="AG447" s="101"/>
      <c r="AH447" s="101"/>
      <c r="AI447" s="101"/>
      <c r="AJ447" s="102"/>
      <c r="AK447" s="4"/>
      <c r="AL447" s="16"/>
      <c r="AM447" s="16"/>
      <c r="AN447" s="28"/>
      <c r="AO447" s="17"/>
    </row>
    <row r="448" spans="27:41" ht="15.75" customHeight="1">
      <c r="AA448" s="16"/>
      <c r="AB448" s="16"/>
      <c r="AC448" s="107"/>
      <c r="AD448" s="16"/>
      <c r="AE448" s="264"/>
      <c r="AF448" s="101"/>
      <c r="AG448" s="101"/>
      <c r="AH448" s="101"/>
      <c r="AI448" s="101"/>
      <c r="AJ448" s="102"/>
      <c r="AK448" s="4"/>
      <c r="AL448" s="16"/>
      <c r="AM448" s="16"/>
      <c r="AN448" s="28"/>
      <c r="AO448" s="17"/>
    </row>
    <row r="449" spans="27:41" ht="15.75" customHeight="1">
      <c r="AA449" s="16"/>
      <c r="AB449" s="16"/>
      <c r="AC449" s="107"/>
      <c r="AD449" s="16"/>
      <c r="AE449" s="264"/>
      <c r="AF449" s="101"/>
      <c r="AG449" s="101"/>
      <c r="AH449" s="101"/>
      <c r="AI449" s="101"/>
      <c r="AJ449" s="102"/>
      <c r="AK449" s="4"/>
      <c r="AL449" s="16"/>
      <c r="AM449" s="16"/>
      <c r="AN449" s="28"/>
      <c r="AO449" s="17"/>
    </row>
    <row r="450" spans="27:41" ht="15.75" customHeight="1">
      <c r="AA450" s="16"/>
      <c r="AB450" s="16"/>
      <c r="AC450" s="107"/>
      <c r="AD450" s="16"/>
      <c r="AE450" s="264"/>
      <c r="AF450" s="101"/>
      <c r="AG450" s="101"/>
      <c r="AH450" s="101"/>
      <c r="AI450" s="101"/>
      <c r="AJ450" s="102"/>
      <c r="AK450" s="4"/>
      <c r="AL450" s="16"/>
      <c r="AM450" s="16"/>
      <c r="AN450" s="28"/>
      <c r="AO450" s="17"/>
    </row>
    <row r="451" spans="27:41" ht="15.75" customHeight="1">
      <c r="AA451" s="16"/>
      <c r="AB451" s="16"/>
      <c r="AC451" s="107"/>
      <c r="AD451" s="16"/>
      <c r="AE451" s="264"/>
      <c r="AF451" s="101"/>
      <c r="AG451" s="101"/>
      <c r="AH451" s="101"/>
      <c r="AI451" s="101"/>
      <c r="AJ451" s="102"/>
      <c r="AK451" s="4"/>
      <c r="AL451" s="16"/>
      <c r="AM451" s="16"/>
      <c r="AN451" s="28"/>
      <c r="AO451" s="17"/>
    </row>
    <row r="452" spans="27:41" ht="15.75" customHeight="1">
      <c r="AA452" s="16"/>
      <c r="AB452" s="16"/>
      <c r="AC452" s="16"/>
      <c r="AD452" s="16"/>
      <c r="AE452" s="264"/>
      <c r="AF452" s="101"/>
      <c r="AG452" s="101"/>
      <c r="AH452" s="101"/>
      <c r="AI452" s="101"/>
      <c r="AJ452" s="104"/>
      <c r="AK452" s="4"/>
      <c r="AL452" s="16"/>
      <c r="AM452" s="16"/>
      <c r="AN452" s="28"/>
      <c r="AO452" s="17"/>
    </row>
    <row r="453" spans="27:41" ht="15.75" customHeight="1">
      <c r="AA453" s="18"/>
      <c r="AB453" s="18"/>
      <c r="AC453" s="109"/>
      <c r="AD453" s="18"/>
      <c r="AE453" s="264"/>
      <c r="AF453" s="101"/>
      <c r="AG453" s="101"/>
      <c r="AH453" s="101"/>
      <c r="AI453" s="101"/>
      <c r="AJ453" s="102"/>
      <c r="AK453" s="4"/>
      <c r="AL453" s="18"/>
      <c r="AM453" s="18"/>
      <c r="AN453" s="29"/>
      <c r="AO453" s="19"/>
    </row>
    <row r="454" spans="27:41" ht="15.75" customHeight="1">
      <c r="AA454" s="16"/>
      <c r="AB454" s="16"/>
      <c r="AC454" s="107"/>
      <c r="AD454" s="16"/>
      <c r="AE454" s="264"/>
      <c r="AF454" s="101"/>
      <c r="AG454" s="101"/>
      <c r="AH454" s="101"/>
      <c r="AI454" s="101"/>
      <c r="AJ454" s="102"/>
      <c r="AK454" s="4"/>
      <c r="AL454" s="16"/>
      <c r="AM454" s="16"/>
      <c r="AN454" s="28"/>
      <c r="AO454" s="17"/>
    </row>
    <row r="455" spans="27:41" ht="15.75" customHeight="1">
      <c r="AA455" s="16"/>
      <c r="AB455" s="16"/>
      <c r="AC455" s="107"/>
      <c r="AD455" s="16"/>
      <c r="AE455" s="264"/>
      <c r="AF455" s="101"/>
      <c r="AG455" s="101"/>
      <c r="AH455" s="101"/>
      <c r="AI455" s="101"/>
      <c r="AJ455" s="102"/>
      <c r="AK455" s="4"/>
      <c r="AL455" s="16"/>
      <c r="AM455" s="16"/>
      <c r="AN455" s="28"/>
      <c r="AO455" s="17"/>
    </row>
    <row r="456" spans="27:41" ht="15.75" customHeight="1">
      <c r="AA456" s="16"/>
      <c r="AB456" s="16"/>
      <c r="AC456" s="107"/>
      <c r="AD456" s="16"/>
      <c r="AE456" s="264"/>
      <c r="AF456" s="101"/>
      <c r="AG456" s="101"/>
      <c r="AH456" s="101"/>
      <c r="AI456" s="101"/>
      <c r="AJ456" s="102"/>
      <c r="AK456" s="4"/>
      <c r="AL456" s="16"/>
      <c r="AM456" s="16"/>
      <c r="AN456" s="28"/>
      <c r="AO456" s="17"/>
    </row>
    <row r="457" spans="27:41" ht="15.75" customHeight="1">
      <c r="AA457" s="16"/>
      <c r="AB457" s="16"/>
      <c r="AC457" s="107"/>
      <c r="AD457" s="16"/>
      <c r="AE457" s="264"/>
      <c r="AF457" s="101"/>
      <c r="AG457" s="101"/>
      <c r="AH457" s="101"/>
      <c r="AI457" s="101"/>
      <c r="AJ457" s="102"/>
      <c r="AK457" s="4"/>
      <c r="AL457" s="16"/>
      <c r="AM457" s="16"/>
      <c r="AN457" s="28"/>
      <c r="AO457" s="17"/>
    </row>
    <row r="458" spans="27:41" ht="15.75" customHeight="1">
      <c r="AA458" s="16"/>
      <c r="AB458" s="16"/>
      <c r="AC458" s="107"/>
      <c r="AD458" s="16"/>
      <c r="AE458" s="264"/>
      <c r="AF458" s="101"/>
      <c r="AG458" s="101"/>
      <c r="AH458" s="101"/>
      <c r="AI458" s="101"/>
      <c r="AJ458" s="102"/>
      <c r="AK458" s="4"/>
      <c r="AL458" s="16"/>
      <c r="AM458" s="16"/>
      <c r="AN458" s="28"/>
      <c r="AO458" s="17"/>
    </row>
    <row r="459" spans="27:41" ht="15.75" customHeight="1">
      <c r="AA459" s="16"/>
      <c r="AB459" s="16"/>
      <c r="AC459" s="107"/>
      <c r="AD459" s="16"/>
      <c r="AE459" s="264"/>
      <c r="AF459" s="101"/>
      <c r="AG459" s="101"/>
      <c r="AH459" s="101"/>
      <c r="AI459" s="101"/>
      <c r="AJ459" s="102"/>
      <c r="AK459" s="4"/>
      <c r="AL459" s="16"/>
      <c r="AM459" s="16"/>
      <c r="AN459" s="28"/>
      <c r="AO459" s="17"/>
    </row>
    <row r="460" spans="27:41" ht="15.75" customHeight="1">
      <c r="AA460" s="16"/>
      <c r="AB460" s="16"/>
      <c r="AC460" s="107"/>
      <c r="AD460" s="16"/>
      <c r="AE460" s="264"/>
      <c r="AF460" s="101"/>
      <c r="AG460" s="101"/>
      <c r="AH460" s="101"/>
      <c r="AI460" s="101"/>
      <c r="AJ460" s="102"/>
      <c r="AK460" s="4"/>
      <c r="AL460" s="16"/>
      <c r="AM460" s="16"/>
      <c r="AN460" s="28"/>
      <c r="AO460" s="17"/>
    </row>
    <row r="461" spans="27:41" ht="15.75" customHeight="1">
      <c r="AA461" s="16"/>
      <c r="AB461" s="16"/>
      <c r="AC461" s="107"/>
      <c r="AD461" s="16"/>
      <c r="AE461" s="264"/>
      <c r="AF461" s="101"/>
      <c r="AG461" s="101"/>
      <c r="AH461" s="101"/>
      <c r="AI461" s="101"/>
      <c r="AJ461" s="102"/>
      <c r="AK461" s="4"/>
      <c r="AL461" s="16"/>
      <c r="AM461" s="16"/>
      <c r="AN461" s="28"/>
      <c r="AO461" s="17"/>
    </row>
    <row r="462" spans="27:41" ht="15.75" customHeight="1">
      <c r="AA462" s="16"/>
      <c r="AB462" s="16"/>
      <c r="AC462" s="107"/>
      <c r="AD462" s="16"/>
      <c r="AE462" s="264"/>
      <c r="AF462" s="101"/>
      <c r="AG462" s="101"/>
      <c r="AH462" s="101"/>
      <c r="AI462" s="101"/>
      <c r="AJ462" s="102"/>
      <c r="AK462" s="4"/>
      <c r="AL462" s="16"/>
      <c r="AM462" s="16"/>
      <c r="AN462" s="28"/>
      <c r="AO462" s="17"/>
    </row>
    <row r="463" spans="27:41" ht="15.75" customHeight="1">
      <c r="AA463" s="16"/>
      <c r="AB463" s="16"/>
      <c r="AC463" s="107"/>
      <c r="AD463" s="16"/>
      <c r="AE463" s="264"/>
      <c r="AF463" s="101"/>
      <c r="AG463" s="101"/>
      <c r="AH463" s="101"/>
      <c r="AI463" s="101"/>
      <c r="AJ463" s="102"/>
      <c r="AK463" s="4"/>
      <c r="AL463" s="16"/>
      <c r="AM463" s="16"/>
      <c r="AN463" s="28"/>
      <c r="AO463" s="17"/>
    </row>
    <row r="464" spans="27:41" ht="15.75" customHeight="1">
      <c r="AA464" s="16"/>
      <c r="AB464" s="16"/>
      <c r="AC464" s="107"/>
      <c r="AD464" s="16"/>
      <c r="AE464" s="264"/>
      <c r="AF464" s="101"/>
      <c r="AG464" s="101"/>
      <c r="AH464" s="101"/>
      <c r="AI464" s="101"/>
      <c r="AJ464" s="102"/>
      <c r="AK464" s="4"/>
      <c r="AL464" s="16"/>
      <c r="AM464" s="16"/>
      <c r="AN464" s="28"/>
      <c r="AO464" s="17"/>
    </row>
    <row r="465" spans="27:41" ht="15.75" customHeight="1">
      <c r="AA465" s="16"/>
      <c r="AB465" s="16"/>
      <c r="AC465" s="107"/>
      <c r="AD465" s="16"/>
      <c r="AE465" s="264"/>
      <c r="AF465" s="101"/>
      <c r="AG465" s="101"/>
      <c r="AH465" s="101"/>
      <c r="AI465" s="101"/>
      <c r="AJ465" s="102"/>
      <c r="AK465" s="4"/>
      <c r="AL465" s="16"/>
      <c r="AM465" s="16"/>
      <c r="AN465" s="28"/>
      <c r="AO465" s="17"/>
    </row>
    <row r="466" spans="27:41" ht="15.75" customHeight="1">
      <c r="AA466" s="16"/>
      <c r="AB466" s="16"/>
      <c r="AC466" s="107"/>
      <c r="AD466" s="16"/>
      <c r="AE466" s="264"/>
      <c r="AF466" s="101"/>
      <c r="AG466" s="101"/>
      <c r="AH466" s="101"/>
      <c r="AI466" s="101"/>
      <c r="AJ466" s="102"/>
      <c r="AK466" s="4"/>
      <c r="AL466" s="16"/>
      <c r="AM466" s="16"/>
      <c r="AN466" s="28"/>
      <c r="AO466" s="17"/>
    </row>
    <row r="467" spans="27:41" ht="15.75" customHeight="1">
      <c r="AA467" s="16"/>
      <c r="AB467" s="16"/>
      <c r="AC467" s="107"/>
      <c r="AD467" s="16"/>
      <c r="AE467" s="264"/>
      <c r="AF467" s="101"/>
      <c r="AG467" s="101"/>
      <c r="AH467" s="101"/>
      <c r="AI467" s="101"/>
      <c r="AJ467" s="102"/>
      <c r="AK467" s="4"/>
      <c r="AL467" s="16"/>
      <c r="AM467" s="16"/>
      <c r="AN467" s="28"/>
      <c r="AO467" s="17"/>
    </row>
    <row r="468" spans="27:41" ht="15.75" customHeight="1">
      <c r="AA468" s="16"/>
      <c r="AB468" s="16"/>
      <c r="AC468" s="107"/>
      <c r="AD468" s="16"/>
      <c r="AE468" s="264"/>
      <c r="AF468" s="101"/>
      <c r="AG468" s="101"/>
      <c r="AH468" s="101"/>
      <c r="AI468" s="101"/>
      <c r="AJ468" s="102"/>
      <c r="AK468" s="4"/>
      <c r="AL468" s="16"/>
      <c r="AM468" s="16"/>
      <c r="AN468" s="28"/>
      <c r="AO468" s="17"/>
    </row>
    <row r="469" spans="27:41" ht="15.75" customHeight="1">
      <c r="AA469" s="16"/>
      <c r="AB469" s="16"/>
      <c r="AC469" s="107"/>
      <c r="AD469" s="16"/>
      <c r="AE469" s="264"/>
      <c r="AF469" s="101"/>
      <c r="AG469" s="101"/>
      <c r="AH469" s="101"/>
      <c r="AI469" s="101"/>
      <c r="AJ469" s="102"/>
      <c r="AK469" s="4"/>
      <c r="AL469" s="16"/>
      <c r="AM469" s="16"/>
      <c r="AN469" s="28"/>
      <c r="AO469" s="17"/>
    </row>
    <row r="470" spans="27:41" ht="15.75" customHeight="1">
      <c r="AA470" s="16"/>
      <c r="AB470" s="16"/>
      <c r="AC470" s="107"/>
      <c r="AD470" s="16"/>
      <c r="AE470" s="264"/>
      <c r="AF470" s="101"/>
      <c r="AG470" s="101"/>
      <c r="AH470" s="101"/>
      <c r="AI470" s="101"/>
      <c r="AJ470" s="102"/>
      <c r="AK470" s="4"/>
      <c r="AL470" s="16"/>
      <c r="AM470" s="16"/>
      <c r="AN470" s="28"/>
      <c r="AO470" s="17"/>
    </row>
    <row r="471" spans="27:41" ht="15.75" customHeight="1">
      <c r="AA471" s="16"/>
      <c r="AB471" s="16"/>
      <c r="AC471" s="107"/>
      <c r="AD471" s="16"/>
      <c r="AE471" s="264"/>
      <c r="AF471" s="101"/>
      <c r="AG471" s="101"/>
      <c r="AH471" s="101"/>
      <c r="AI471" s="101"/>
      <c r="AJ471" s="102"/>
      <c r="AK471" s="4"/>
      <c r="AL471" s="16"/>
      <c r="AM471" s="16"/>
      <c r="AN471" s="28"/>
      <c r="AO471" s="17"/>
    </row>
    <row r="472" spans="27:41" ht="15.75" customHeight="1">
      <c r="AA472" s="16"/>
      <c r="AB472" s="16"/>
      <c r="AC472" s="107"/>
      <c r="AD472" s="16"/>
      <c r="AE472" s="264"/>
      <c r="AF472" s="101"/>
      <c r="AG472" s="101"/>
      <c r="AH472" s="101"/>
      <c r="AI472" s="101"/>
      <c r="AJ472" s="102"/>
      <c r="AK472" s="4"/>
      <c r="AL472" s="16"/>
      <c r="AM472" s="16"/>
      <c r="AN472" s="28"/>
      <c r="AO472" s="17"/>
    </row>
    <row r="473" spans="27:41" ht="15.75" customHeight="1">
      <c r="AA473" s="16"/>
      <c r="AB473" s="16"/>
      <c r="AC473" s="107"/>
      <c r="AD473" s="16"/>
      <c r="AE473" s="264"/>
      <c r="AF473" s="101"/>
      <c r="AG473" s="101"/>
      <c r="AH473" s="101"/>
      <c r="AI473" s="101"/>
      <c r="AJ473" s="102"/>
      <c r="AK473" s="4"/>
      <c r="AL473" s="16"/>
      <c r="AM473" s="16"/>
      <c r="AN473" s="28"/>
      <c r="AO473" s="17"/>
    </row>
    <row r="474" spans="27:41" ht="15.75" customHeight="1">
      <c r="AA474" s="16"/>
      <c r="AB474" s="16"/>
      <c r="AC474" s="107"/>
      <c r="AD474" s="16"/>
      <c r="AE474" s="264"/>
      <c r="AF474" s="101"/>
      <c r="AG474" s="101"/>
      <c r="AH474" s="101"/>
      <c r="AI474" s="101"/>
      <c r="AJ474" s="102"/>
      <c r="AK474" s="4"/>
      <c r="AL474" s="16"/>
      <c r="AM474" s="16"/>
      <c r="AN474" s="28"/>
      <c r="AO474" s="17"/>
    </row>
    <row r="475" spans="27:41" ht="15.75" customHeight="1">
      <c r="AA475" s="16"/>
      <c r="AB475" s="16"/>
      <c r="AC475" s="107"/>
      <c r="AD475" s="16"/>
      <c r="AE475" s="264"/>
      <c r="AF475" s="101"/>
      <c r="AG475" s="101"/>
      <c r="AH475" s="101"/>
      <c r="AI475" s="101"/>
      <c r="AJ475" s="102"/>
      <c r="AK475" s="4"/>
      <c r="AL475" s="16"/>
      <c r="AM475" s="16"/>
      <c r="AN475" s="28"/>
      <c r="AO475" s="17"/>
    </row>
    <row r="476" spans="27:41" ht="15.75" customHeight="1">
      <c r="AA476" s="16"/>
      <c r="AB476" s="16"/>
      <c r="AC476" s="107"/>
      <c r="AD476" s="16"/>
      <c r="AE476" s="264"/>
      <c r="AF476" s="101"/>
      <c r="AG476" s="101"/>
      <c r="AH476" s="101"/>
      <c r="AI476" s="101"/>
      <c r="AJ476" s="102"/>
      <c r="AK476" s="4"/>
      <c r="AL476" s="16"/>
      <c r="AM476" s="16"/>
      <c r="AN476" s="28"/>
      <c r="AO476" s="17"/>
    </row>
    <row r="477" spans="27:41" ht="15.75" customHeight="1">
      <c r="AA477" s="16"/>
      <c r="AB477" s="16"/>
      <c r="AC477" s="107"/>
      <c r="AD477" s="16"/>
      <c r="AE477" s="264"/>
      <c r="AF477" s="101"/>
      <c r="AG477" s="101"/>
      <c r="AH477" s="101"/>
      <c r="AI477" s="101"/>
      <c r="AJ477" s="102"/>
      <c r="AK477" s="4"/>
      <c r="AL477" s="16"/>
      <c r="AM477" s="16"/>
      <c r="AN477" s="28"/>
      <c r="AO477" s="17"/>
    </row>
    <row r="478" spans="27:41" ht="15.75" customHeight="1">
      <c r="AA478" s="16"/>
      <c r="AB478" s="16"/>
      <c r="AC478" s="107"/>
      <c r="AD478" s="16"/>
      <c r="AE478" s="264"/>
      <c r="AF478" s="101"/>
      <c r="AG478" s="101"/>
      <c r="AH478" s="101"/>
      <c r="AI478" s="101"/>
      <c r="AJ478" s="102"/>
      <c r="AK478" s="4"/>
      <c r="AL478" s="16"/>
      <c r="AM478" s="16"/>
      <c r="AN478" s="28"/>
      <c r="AO478" s="17"/>
    </row>
    <row r="479" spans="27:41" ht="15.75" customHeight="1">
      <c r="AA479" s="16"/>
      <c r="AB479" s="16"/>
      <c r="AC479" s="107"/>
      <c r="AD479" s="16"/>
      <c r="AE479" s="264"/>
      <c r="AF479" s="101"/>
      <c r="AG479" s="101"/>
      <c r="AH479" s="101"/>
      <c r="AI479" s="101"/>
      <c r="AJ479" s="102"/>
      <c r="AK479" s="4"/>
      <c r="AL479" s="16"/>
      <c r="AM479" s="16"/>
      <c r="AN479" s="28"/>
      <c r="AO479" s="17"/>
    </row>
    <row r="480" spans="27:41" ht="15.75" customHeight="1">
      <c r="AA480" s="16"/>
      <c r="AB480" s="16"/>
      <c r="AC480" s="107"/>
      <c r="AD480" s="16"/>
      <c r="AE480" s="264"/>
      <c r="AF480" s="101"/>
      <c r="AG480" s="101"/>
      <c r="AH480" s="101"/>
      <c r="AI480" s="101"/>
      <c r="AJ480" s="102"/>
      <c r="AK480" s="4"/>
      <c r="AL480" s="16"/>
      <c r="AM480" s="16"/>
      <c r="AN480" s="28"/>
      <c r="AO480" s="17"/>
    </row>
    <row r="481" spans="27:41" ht="15.75" customHeight="1">
      <c r="AA481" s="16"/>
      <c r="AB481" s="16"/>
      <c r="AC481" s="107"/>
      <c r="AD481" s="16"/>
      <c r="AE481" s="264"/>
      <c r="AF481" s="101"/>
      <c r="AG481" s="101"/>
      <c r="AH481" s="101"/>
      <c r="AI481" s="101"/>
      <c r="AJ481" s="102"/>
      <c r="AK481" s="4"/>
      <c r="AL481" s="16"/>
      <c r="AM481" s="16"/>
      <c r="AN481" s="28"/>
      <c r="AO481" s="17"/>
    </row>
    <row r="482" spans="27:41" ht="15.75" customHeight="1">
      <c r="AA482" s="16"/>
      <c r="AB482" s="16"/>
      <c r="AC482" s="107"/>
      <c r="AD482" s="16"/>
      <c r="AE482" s="264"/>
      <c r="AF482" s="101"/>
      <c r="AG482" s="101"/>
      <c r="AH482" s="101"/>
      <c r="AI482" s="101"/>
      <c r="AJ482" s="102"/>
      <c r="AK482" s="4"/>
      <c r="AL482" s="16"/>
      <c r="AM482" s="16"/>
      <c r="AN482" s="28"/>
      <c r="AO482" s="17"/>
    </row>
    <row r="483" spans="27:41" ht="15.75" customHeight="1">
      <c r="AA483" s="16"/>
      <c r="AB483" s="16"/>
      <c r="AC483" s="107"/>
      <c r="AD483" s="16"/>
      <c r="AE483" s="264"/>
      <c r="AF483" s="101"/>
      <c r="AG483" s="101"/>
      <c r="AH483" s="101"/>
      <c r="AI483" s="101"/>
      <c r="AJ483" s="102"/>
      <c r="AK483" s="4"/>
      <c r="AL483" s="16"/>
      <c r="AM483" s="16"/>
      <c r="AN483" s="28"/>
      <c r="AO483" s="17"/>
    </row>
    <row r="484" spans="27:41" ht="15.75" customHeight="1">
      <c r="AA484" s="16"/>
      <c r="AB484" s="16"/>
      <c r="AC484" s="107"/>
      <c r="AD484" s="16"/>
      <c r="AE484" s="264"/>
      <c r="AF484" s="101"/>
      <c r="AG484" s="101"/>
      <c r="AH484" s="101"/>
      <c r="AI484" s="101"/>
      <c r="AJ484" s="102"/>
      <c r="AK484" s="4"/>
      <c r="AL484" s="16"/>
      <c r="AM484" s="16"/>
      <c r="AN484" s="28"/>
      <c r="AO484" s="17"/>
    </row>
    <row r="485" spans="27:41" ht="15.75" customHeight="1">
      <c r="AA485" s="16"/>
      <c r="AB485" s="16"/>
      <c r="AC485" s="107"/>
      <c r="AD485" s="16"/>
      <c r="AE485" s="264"/>
      <c r="AF485" s="101"/>
      <c r="AG485" s="101"/>
      <c r="AH485" s="101"/>
      <c r="AI485" s="101"/>
      <c r="AJ485" s="102"/>
      <c r="AK485" s="4"/>
      <c r="AL485" s="16"/>
      <c r="AM485" s="16"/>
      <c r="AN485" s="28"/>
      <c r="AO485" s="17"/>
    </row>
    <row r="486" spans="27:41" ht="15.75" customHeight="1">
      <c r="AA486" s="16"/>
      <c r="AB486" s="16"/>
      <c r="AC486" s="107"/>
      <c r="AD486" s="16"/>
      <c r="AE486" s="264"/>
      <c r="AF486" s="101"/>
      <c r="AG486" s="101"/>
      <c r="AH486" s="101"/>
      <c r="AI486" s="101"/>
      <c r="AJ486" s="102"/>
      <c r="AK486" s="4"/>
      <c r="AL486" s="16"/>
      <c r="AM486" s="16"/>
      <c r="AN486" s="28"/>
      <c r="AO486" s="17"/>
    </row>
    <row r="487" spans="27:41" ht="15.75" customHeight="1">
      <c r="AA487" s="16"/>
      <c r="AB487" s="16"/>
      <c r="AC487" s="107"/>
      <c r="AD487" s="16"/>
      <c r="AE487" s="264"/>
      <c r="AF487" s="101"/>
      <c r="AG487" s="101"/>
      <c r="AH487" s="101"/>
      <c r="AI487" s="101"/>
      <c r="AJ487" s="102"/>
      <c r="AK487" s="4"/>
      <c r="AL487" s="16"/>
      <c r="AM487" s="16"/>
      <c r="AN487" s="28"/>
      <c r="AO487" s="17"/>
    </row>
    <row r="488" spans="27:41" ht="15.75" customHeight="1">
      <c r="AA488" s="16"/>
      <c r="AB488" s="16"/>
      <c r="AC488" s="107"/>
      <c r="AD488" s="16"/>
      <c r="AE488" s="264"/>
      <c r="AF488" s="101"/>
      <c r="AG488" s="101"/>
      <c r="AH488" s="101"/>
      <c r="AI488" s="101"/>
      <c r="AJ488" s="102"/>
      <c r="AK488" s="4"/>
      <c r="AL488" s="16"/>
      <c r="AM488" s="16"/>
      <c r="AN488" s="28"/>
      <c r="AO488" s="17"/>
    </row>
    <row r="489" spans="27:41" ht="15.75" customHeight="1">
      <c r="AA489" s="18"/>
      <c r="AB489" s="18"/>
      <c r="AC489" s="109"/>
      <c r="AD489" s="18"/>
      <c r="AE489" s="264"/>
      <c r="AF489" s="101"/>
      <c r="AG489" s="101"/>
      <c r="AH489" s="101"/>
      <c r="AI489" s="101"/>
      <c r="AJ489" s="102"/>
      <c r="AK489" s="4"/>
      <c r="AL489" s="18"/>
      <c r="AM489" s="18"/>
      <c r="AN489" s="29"/>
      <c r="AO489" s="19"/>
    </row>
    <row r="490" spans="27:41" ht="15.75" customHeight="1">
      <c r="AA490" s="16"/>
      <c r="AB490" s="16"/>
      <c r="AC490" s="107"/>
      <c r="AD490" s="16"/>
      <c r="AE490" s="264"/>
      <c r="AF490" s="101"/>
      <c r="AG490" s="101"/>
      <c r="AH490" s="101"/>
      <c r="AI490" s="101"/>
      <c r="AJ490" s="102"/>
      <c r="AK490" s="4"/>
      <c r="AL490" s="16"/>
      <c r="AM490" s="16"/>
      <c r="AN490" s="28"/>
      <c r="AO490" s="17"/>
    </row>
    <row r="491" spans="27:41" ht="15.75" customHeight="1">
      <c r="AA491" s="16"/>
      <c r="AB491" s="16"/>
      <c r="AC491" s="16"/>
      <c r="AD491" s="16"/>
      <c r="AE491" s="264"/>
      <c r="AF491" s="101"/>
      <c r="AG491" s="101"/>
      <c r="AH491" s="101"/>
      <c r="AI491" s="101"/>
      <c r="AJ491" s="104"/>
      <c r="AK491" s="4"/>
      <c r="AL491" s="16"/>
      <c r="AM491" s="16"/>
      <c r="AN491" s="28"/>
      <c r="AO491" s="17"/>
    </row>
    <row r="492" spans="27:41" ht="15.75" customHeight="1">
      <c r="AA492" s="16"/>
      <c r="AB492" s="16"/>
      <c r="AC492" s="16"/>
      <c r="AD492" s="16"/>
      <c r="AE492" s="264"/>
      <c r="AF492" s="101"/>
      <c r="AG492" s="101"/>
      <c r="AH492" s="101"/>
      <c r="AI492" s="101"/>
      <c r="AJ492" s="104"/>
      <c r="AK492" s="4"/>
      <c r="AL492" s="16"/>
      <c r="AM492" s="16"/>
      <c r="AN492" s="28"/>
      <c r="AO492" s="17"/>
    </row>
    <row r="493" spans="27:41" ht="15.75" customHeight="1">
      <c r="AA493" s="16"/>
      <c r="AB493" s="16"/>
      <c r="AC493" s="16"/>
      <c r="AD493" s="16"/>
      <c r="AE493" s="264"/>
      <c r="AF493" s="101"/>
      <c r="AG493" s="101"/>
      <c r="AH493" s="101"/>
      <c r="AI493" s="101"/>
      <c r="AJ493" s="104"/>
      <c r="AK493" s="4"/>
      <c r="AL493" s="16"/>
      <c r="AM493" s="16"/>
      <c r="AN493" s="28"/>
      <c r="AO493" s="17"/>
    </row>
    <row r="494" spans="27:41" ht="15.75" customHeight="1">
      <c r="AA494" s="16"/>
      <c r="AB494" s="16"/>
      <c r="AC494" s="107"/>
      <c r="AD494" s="16"/>
      <c r="AE494" s="264"/>
      <c r="AF494" s="101"/>
      <c r="AG494" s="101"/>
      <c r="AH494" s="101"/>
      <c r="AI494" s="101"/>
      <c r="AJ494" s="102"/>
      <c r="AK494" s="4"/>
      <c r="AL494" s="16"/>
      <c r="AM494" s="16"/>
      <c r="AN494" s="28"/>
      <c r="AO494" s="17"/>
    </row>
    <row r="495" spans="27:41" ht="15.75" customHeight="1">
      <c r="AA495" s="16"/>
      <c r="AB495" s="16"/>
      <c r="AC495" s="107"/>
      <c r="AD495" s="16"/>
      <c r="AE495" s="264"/>
      <c r="AF495" s="101"/>
      <c r="AG495" s="101"/>
      <c r="AH495" s="101"/>
      <c r="AI495" s="101"/>
      <c r="AJ495" s="102"/>
      <c r="AK495" s="4"/>
      <c r="AL495" s="16"/>
      <c r="AM495" s="16"/>
      <c r="AN495" s="28"/>
      <c r="AO495" s="17"/>
    </row>
    <row r="496" spans="27:41" ht="15.75" customHeight="1">
      <c r="AA496" s="16"/>
      <c r="AB496" s="16"/>
      <c r="AC496" s="107"/>
      <c r="AD496" s="16"/>
      <c r="AE496" s="264"/>
      <c r="AF496" s="101"/>
      <c r="AG496" s="101"/>
      <c r="AH496" s="101"/>
      <c r="AI496" s="101"/>
      <c r="AJ496" s="102"/>
      <c r="AK496" s="4"/>
      <c r="AL496" s="16"/>
      <c r="AM496" s="16"/>
      <c r="AN496" s="28"/>
      <c r="AO496" s="17"/>
    </row>
    <row r="497" spans="27:41" ht="15.75" customHeight="1">
      <c r="AA497" s="16"/>
      <c r="AB497" s="16"/>
      <c r="AC497" s="107"/>
      <c r="AD497" s="16"/>
      <c r="AE497" s="264"/>
      <c r="AF497" s="101"/>
      <c r="AG497" s="101"/>
      <c r="AH497" s="101"/>
      <c r="AI497" s="101"/>
      <c r="AJ497" s="102"/>
      <c r="AK497" s="4"/>
      <c r="AL497" s="16"/>
      <c r="AM497" s="16"/>
      <c r="AN497" s="28"/>
      <c r="AO497" s="17"/>
    </row>
    <row r="498" spans="27:41" ht="15.75" customHeight="1">
      <c r="AA498" s="16"/>
      <c r="AB498" s="16"/>
      <c r="AC498" s="107"/>
      <c r="AD498" s="16"/>
      <c r="AE498" s="264"/>
      <c r="AF498" s="101"/>
      <c r="AG498" s="101"/>
      <c r="AH498" s="101"/>
      <c r="AI498" s="101"/>
      <c r="AJ498" s="102"/>
      <c r="AK498" s="4"/>
      <c r="AL498" s="16"/>
      <c r="AM498" s="16"/>
      <c r="AN498" s="28"/>
      <c r="AO498" s="17"/>
    </row>
    <row r="499" spans="27:41" ht="15.75" customHeight="1">
      <c r="AA499" s="16"/>
      <c r="AB499" s="16"/>
      <c r="AC499" s="107"/>
      <c r="AD499" s="16"/>
      <c r="AE499" s="264"/>
      <c r="AF499" s="101"/>
      <c r="AG499" s="101"/>
      <c r="AH499" s="101"/>
      <c r="AI499" s="101"/>
      <c r="AJ499" s="102"/>
      <c r="AK499" s="4"/>
      <c r="AL499" s="16"/>
      <c r="AM499" s="16"/>
      <c r="AN499" s="28"/>
      <c r="AO499" s="17"/>
    </row>
    <row r="500" spans="27:41" ht="15.75" customHeight="1">
      <c r="AA500" s="16"/>
      <c r="AB500" s="16"/>
      <c r="AC500" s="107"/>
      <c r="AD500" s="16"/>
      <c r="AE500" s="264"/>
      <c r="AF500" s="101"/>
      <c r="AG500" s="101"/>
      <c r="AH500" s="101"/>
      <c r="AI500" s="101"/>
      <c r="AJ500" s="102"/>
      <c r="AK500" s="4"/>
      <c r="AL500" s="16"/>
      <c r="AM500" s="16"/>
      <c r="AN500" s="28"/>
      <c r="AO500" s="17"/>
    </row>
    <row r="501" spans="27:41" ht="15.75" customHeight="1">
      <c r="AA501" s="16"/>
      <c r="AB501" s="16"/>
      <c r="AC501" s="107"/>
      <c r="AD501" s="16"/>
      <c r="AE501" s="264"/>
      <c r="AF501" s="101"/>
      <c r="AG501" s="101"/>
      <c r="AH501" s="101"/>
      <c r="AI501" s="101"/>
      <c r="AJ501" s="102"/>
      <c r="AK501" s="4"/>
      <c r="AL501" s="16"/>
      <c r="AM501" s="16"/>
      <c r="AN501" s="28"/>
      <c r="AO501" s="17"/>
    </row>
    <row r="502" spans="27:41" ht="15.75" customHeight="1">
      <c r="AA502" s="16"/>
      <c r="AB502" s="16"/>
      <c r="AC502" s="107"/>
      <c r="AD502" s="16"/>
      <c r="AE502" s="264"/>
      <c r="AF502" s="101"/>
      <c r="AG502" s="101"/>
      <c r="AH502" s="101"/>
      <c r="AI502" s="101"/>
      <c r="AJ502" s="102"/>
      <c r="AK502" s="4"/>
      <c r="AL502" s="16"/>
      <c r="AM502" s="16"/>
      <c r="AN502" s="28"/>
      <c r="AO502" s="17"/>
    </row>
    <row r="503" spans="27:41" ht="15.75" customHeight="1">
      <c r="AA503" s="16"/>
      <c r="AB503" s="16"/>
      <c r="AC503" s="107"/>
      <c r="AD503" s="16"/>
      <c r="AE503" s="264"/>
      <c r="AF503" s="101"/>
      <c r="AG503" s="101"/>
      <c r="AH503" s="101"/>
      <c r="AI503" s="101"/>
      <c r="AJ503" s="102"/>
      <c r="AK503" s="4"/>
      <c r="AL503" s="16"/>
      <c r="AM503" s="16"/>
      <c r="AN503" s="28"/>
      <c r="AO503" s="17"/>
    </row>
    <row r="504" spans="27:41" ht="15.75" customHeight="1">
      <c r="AA504" s="16"/>
      <c r="AB504" s="16"/>
      <c r="AC504" s="107"/>
      <c r="AD504" s="16"/>
      <c r="AE504" s="264"/>
      <c r="AF504" s="101"/>
      <c r="AG504" s="101"/>
      <c r="AH504" s="101"/>
      <c r="AI504" s="101"/>
      <c r="AJ504" s="102"/>
      <c r="AK504" s="4"/>
      <c r="AL504" s="16"/>
      <c r="AM504" s="16"/>
      <c r="AN504" s="28"/>
      <c r="AO504" s="17"/>
    </row>
    <row r="505" spans="27:41" ht="15.75" customHeight="1">
      <c r="AA505" s="16"/>
      <c r="AB505" s="16"/>
      <c r="AC505" s="107"/>
      <c r="AD505" s="16"/>
      <c r="AE505" s="264"/>
      <c r="AF505" s="101"/>
      <c r="AG505" s="101"/>
      <c r="AH505" s="101"/>
      <c r="AI505" s="101"/>
      <c r="AJ505" s="102"/>
      <c r="AK505" s="4"/>
      <c r="AL505" s="16"/>
      <c r="AM505" s="16"/>
      <c r="AN505" s="28"/>
      <c r="AO505" s="17"/>
    </row>
    <row r="506" spans="27:41" ht="15.75" customHeight="1">
      <c r="AA506" s="16"/>
      <c r="AB506" s="16"/>
      <c r="AC506" s="107"/>
      <c r="AD506" s="16"/>
      <c r="AE506" s="264"/>
      <c r="AF506" s="101"/>
      <c r="AG506" s="101"/>
      <c r="AH506" s="101"/>
      <c r="AI506" s="101"/>
      <c r="AJ506" s="102"/>
      <c r="AK506" s="4"/>
      <c r="AL506" s="16"/>
      <c r="AM506" s="16"/>
      <c r="AN506" s="28"/>
      <c r="AO506" s="17"/>
    </row>
    <row r="507" spans="27:41" ht="15.75" customHeight="1">
      <c r="AA507" s="16"/>
      <c r="AB507" s="16"/>
      <c r="AC507" s="107"/>
      <c r="AD507" s="16"/>
      <c r="AE507" s="264"/>
      <c r="AF507" s="101"/>
      <c r="AG507" s="101"/>
      <c r="AH507" s="101"/>
      <c r="AI507" s="101"/>
      <c r="AJ507" s="102"/>
      <c r="AK507" s="4"/>
      <c r="AL507" s="16"/>
      <c r="AM507" s="16"/>
      <c r="AN507" s="28"/>
      <c r="AO507" s="17"/>
    </row>
    <row r="508" spans="27:41" ht="15.75" customHeight="1">
      <c r="AA508" s="16"/>
      <c r="AB508" s="16"/>
      <c r="AC508" s="107"/>
      <c r="AD508" s="16"/>
      <c r="AE508" s="264"/>
      <c r="AF508" s="101"/>
      <c r="AG508" s="101"/>
      <c r="AH508" s="101"/>
      <c r="AI508" s="101"/>
      <c r="AJ508" s="102"/>
      <c r="AK508" s="4"/>
      <c r="AL508" s="16"/>
      <c r="AM508" s="16"/>
      <c r="AN508" s="28"/>
      <c r="AO508" s="17"/>
    </row>
    <row r="509" spans="27:41" ht="15.75" customHeight="1">
      <c r="AA509" s="18"/>
      <c r="AB509" s="18"/>
      <c r="AC509" s="109"/>
      <c r="AD509" s="18"/>
      <c r="AE509" s="264"/>
      <c r="AF509" s="101"/>
      <c r="AG509" s="101"/>
      <c r="AH509" s="101"/>
      <c r="AI509" s="101"/>
      <c r="AJ509" s="102"/>
      <c r="AK509" s="4"/>
      <c r="AL509" s="18"/>
      <c r="AM509" s="18"/>
      <c r="AN509" s="29"/>
      <c r="AO509" s="19"/>
    </row>
    <row r="510" spans="27:41" ht="15.75" customHeight="1">
      <c r="AA510" s="16"/>
      <c r="AB510" s="16"/>
      <c r="AC510" s="16"/>
      <c r="AD510" s="16"/>
      <c r="AE510" s="264"/>
      <c r="AF510" s="101"/>
      <c r="AG510" s="101"/>
      <c r="AH510" s="101"/>
      <c r="AI510" s="101"/>
      <c r="AJ510" s="104"/>
      <c r="AK510" s="4"/>
      <c r="AL510" s="16"/>
      <c r="AM510" s="16"/>
      <c r="AN510" s="28"/>
      <c r="AO510" s="17"/>
    </row>
    <row r="511" spans="27:41" ht="15.75" customHeight="1">
      <c r="AA511" s="16"/>
      <c r="AB511" s="16"/>
      <c r="AC511" s="107"/>
      <c r="AD511" s="16"/>
      <c r="AE511" s="264"/>
      <c r="AF511" s="101"/>
      <c r="AG511" s="101"/>
      <c r="AH511" s="101"/>
      <c r="AI511" s="101"/>
      <c r="AJ511" s="102"/>
      <c r="AK511" s="4"/>
      <c r="AL511" s="16"/>
      <c r="AM511" s="16"/>
      <c r="AN511" s="28"/>
      <c r="AO511" s="17"/>
    </row>
    <row r="512" spans="27:41" ht="15.75" customHeight="1">
      <c r="AA512" s="16"/>
      <c r="AB512" s="16"/>
      <c r="AC512" s="107"/>
      <c r="AD512" s="16"/>
      <c r="AE512" s="264"/>
      <c r="AF512" s="101"/>
      <c r="AG512" s="101"/>
      <c r="AH512" s="101"/>
      <c r="AI512" s="101"/>
      <c r="AJ512" s="102"/>
      <c r="AK512" s="4"/>
      <c r="AL512" s="16"/>
      <c r="AM512" s="16"/>
      <c r="AN512" s="28"/>
      <c r="AO512" s="17"/>
    </row>
    <row r="513" spans="27:41" ht="15.75" customHeight="1">
      <c r="AA513" s="16"/>
      <c r="AB513" s="16"/>
      <c r="AC513" s="107"/>
      <c r="AD513" s="16"/>
      <c r="AE513" s="264"/>
      <c r="AF513" s="101"/>
      <c r="AG513" s="101"/>
      <c r="AH513" s="101"/>
      <c r="AI513" s="101"/>
      <c r="AJ513" s="102"/>
      <c r="AK513" s="4"/>
      <c r="AL513" s="16"/>
      <c r="AM513" s="16"/>
      <c r="AN513" s="28"/>
      <c r="AO513" s="17"/>
    </row>
    <row r="514" spans="27:41" ht="15.75" customHeight="1">
      <c r="AA514" s="16"/>
      <c r="AB514" s="16"/>
      <c r="AC514" s="107"/>
      <c r="AD514" s="16"/>
      <c r="AE514" s="264"/>
      <c r="AF514" s="101"/>
      <c r="AG514" s="101"/>
      <c r="AH514" s="101"/>
      <c r="AI514" s="101"/>
      <c r="AJ514" s="102"/>
      <c r="AK514" s="4"/>
      <c r="AL514" s="16"/>
      <c r="AM514" s="16"/>
      <c r="AN514" s="28"/>
      <c r="AO514" s="17"/>
    </row>
    <row r="515" spans="27:41" ht="15.75" customHeight="1">
      <c r="AA515" s="16"/>
      <c r="AB515" s="16"/>
      <c r="AC515" s="107"/>
      <c r="AD515" s="16"/>
      <c r="AE515" s="264"/>
      <c r="AF515" s="101"/>
      <c r="AG515" s="101"/>
      <c r="AH515" s="101"/>
      <c r="AI515" s="101"/>
      <c r="AJ515" s="102"/>
      <c r="AK515" s="4"/>
      <c r="AL515" s="16"/>
      <c r="AM515" s="16"/>
      <c r="AN515" s="28"/>
      <c r="AO515" s="17"/>
    </row>
    <row r="516" spans="27:41" ht="15.75" customHeight="1">
      <c r="AA516" s="16"/>
      <c r="AB516" s="16"/>
      <c r="AC516" s="107"/>
      <c r="AD516" s="16"/>
      <c r="AE516" s="264"/>
      <c r="AF516" s="101"/>
      <c r="AG516" s="101"/>
      <c r="AH516" s="101"/>
      <c r="AI516" s="101"/>
      <c r="AJ516" s="102"/>
      <c r="AK516" s="4"/>
      <c r="AL516" s="16"/>
      <c r="AM516" s="16"/>
      <c r="AN516" s="28"/>
      <c r="AO516" s="17"/>
    </row>
    <row r="517" spans="27:41" ht="15.75" customHeight="1">
      <c r="AA517" s="16"/>
      <c r="AB517" s="16"/>
      <c r="AC517" s="107"/>
      <c r="AD517" s="16"/>
      <c r="AE517" s="264"/>
      <c r="AF517" s="101"/>
      <c r="AG517" s="101"/>
      <c r="AH517" s="101"/>
      <c r="AI517" s="101"/>
      <c r="AJ517" s="102"/>
      <c r="AK517" s="4"/>
      <c r="AL517" s="16"/>
      <c r="AM517" s="16"/>
      <c r="AN517" s="28"/>
      <c r="AO517" s="17"/>
    </row>
    <row r="518" spans="27:41" ht="15.75" customHeight="1">
      <c r="AA518" s="16"/>
      <c r="AB518" s="16"/>
      <c r="AC518" s="107"/>
      <c r="AD518" s="16"/>
      <c r="AE518" s="264"/>
      <c r="AF518" s="101"/>
      <c r="AG518" s="101"/>
      <c r="AH518" s="101"/>
      <c r="AI518" s="101"/>
      <c r="AJ518" s="102"/>
      <c r="AK518" s="4"/>
      <c r="AL518" s="16"/>
      <c r="AM518" s="16"/>
      <c r="AN518" s="28"/>
      <c r="AO518" s="17"/>
    </row>
    <row r="519" spans="27:41" ht="15.75" customHeight="1">
      <c r="AA519" s="16"/>
      <c r="AB519" s="16"/>
      <c r="AC519" s="107"/>
      <c r="AD519" s="16"/>
      <c r="AE519" s="264"/>
      <c r="AF519" s="101"/>
      <c r="AG519" s="101"/>
      <c r="AH519" s="101"/>
      <c r="AI519" s="101"/>
      <c r="AJ519" s="102"/>
      <c r="AK519" s="4"/>
      <c r="AL519" s="16"/>
      <c r="AM519" s="16"/>
      <c r="AN519" s="28"/>
      <c r="AO519" s="17"/>
    </row>
    <row r="520" spans="27:41" ht="15.75" customHeight="1">
      <c r="AA520" s="18"/>
      <c r="AB520" s="18"/>
      <c r="AC520" s="109"/>
      <c r="AD520" s="18"/>
      <c r="AE520" s="264"/>
      <c r="AF520" s="101"/>
      <c r="AG520" s="101"/>
      <c r="AH520" s="101"/>
      <c r="AI520" s="101"/>
      <c r="AJ520" s="102"/>
      <c r="AK520" s="4"/>
      <c r="AL520" s="18"/>
      <c r="AM520" s="18"/>
      <c r="AN520" s="29"/>
      <c r="AO520" s="19"/>
    </row>
    <row r="521" spans="27:41" ht="15.75" customHeight="1">
      <c r="AA521" s="16"/>
      <c r="AB521" s="16"/>
      <c r="AC521" s="107"/>
      <c r="AD521" s="16"/>
      <c r="AE521" s="264"/>
      <c r="AF521" s="101"/>
      <c r="AG521" s="101"/>
      <c r="AH521" s="101"/>
      <c r="AI521" s="101"/>
      <c r="AJ521" s="102"/>
      <c r="AK521" s="4"/>
      <c r="AL521" s="16"/>
      <c r="AM521" s="16"/>
      <c r="AN521" s="28"/>
      <c r="AO521" s="17"/>
    </row>
    <row r="522" spans="27:41" ht="15.75" customHeight="1">
      <c r="AA522" s="16"/>
      <c r="AB522" s="16"/>
      <c r="AC522" s="107"/>
      <c r="AD522" s="16"/>
      <c r="AE522" s="264"/>
      <c r="AF522" s="101"/>
      <c r="AG522" s="101"/>
      <c r="AH522" s="101"/>
      <c r="AI522" s="101"/>
      <c r="AJ522" s="102"/>
      <c r="AK522" s="4"/>
      <c r="AL522" s="16"/>
      <c r="AM522" s="16"/>
      <c r="AN522" s="28"/>
      <c r="AO522" s="17"/>
    </row>
    <row r="523" spans="27:41" ht="15.75" customHeight="1">
      <c r="AA523" s="16"/>
      <c r="AB523" s="16"/>
      <c r="AC523" s="107"/>
      <c r="AD523" s="16"/>
      <c r="AE523" s="264"/>
      <c r="AF523" s="101"/>
      <c r="AG523" s="101"/>
      <c r="AH523" s="101"/>
      <c r="AI523" s="101"/>
      <c r="AJ523" s="102"/>
      <c r="AK523" s="4"/>
      <c r="AL523" s="16"/>
      <c r="AM523" s="16"/>
      <c r="AN523" s="28"/>
      <c r="AO523" s="17"/>
    </row>
    <row r="524" spans="27:41" ht="15.75" customHeight="1">
      <c r="AA524" s="16"/>
      <c r="AB524" s="16"/>
      <c r="AC524" s="107"/>
      <c r="AD524" s="16"/>
      <c r="AE524" s="264"/>
      <c r="AF524" s="101"/>
      <c r="AG524" s="101"/>
      <c r="AH524" s="101"/>
      <c r="AI524" s="101"/>
      <c r="AJ524" s="102"/>
      <c r="AK524" s="4"/>
      <c r="AL524" s="16"/>
      <c r="AM524" s="16"/>
      <c r="AN524" s="28"/>
      <c r="AO524" s="17"/>
    </row>
    <row r="525" spans="27:41" ht="15.75" customHeight="1">
      <c r="AA525" s="16"/>
      <c r="AB525" s="16"/>
      <c r="AC525" s="107"/>
      <c r="AD525" s="16"/>
      <c r="AE525" s="264"/>
      <c r="AF525" s="101"/>
      <c r="AG525" s="101"/>
      <c r="AH525" s="101"/>
      <c r="AI525" s="101"/>
      <c r="AJ525" s="102"/>
      <c r="AK525" s="4"/>
      <c r="AL525" s="16"/>
      <c r="AM525" s="16"/>
      <c r="AN525" s="28"/>
      <c r="AO525" s="17"/>
    </row>
    <row r="526" spans="27:41" ht="15.75" customHeight="1">
      <c r="AA526" s="16"/>
      <c r="AB526" s="16"/>
      <c r="AC526" s="107"/>
      <c r="AD526" s="16"/>
      <c r="AE526" s="264"/>
      <c r="AF526" s="101"/>
      <c r="AG526" s="101"/>
      <c r="AH526" s="101"/>
      <c r="AI526" s="101"/>
      <c r="AJ526" s="102"/>
      <c r="AK526" s="4"/>
      <c r="AL526" s="16"/>
      <c r="AM526" s="16"/>
      <c r="AN526" s="28"/>
      <c r="AO526" s="17"/>
    </row>
    <row r="527" spans="27:41" ht="15.75" customHeight="1">
      <c r="AA527" s="16"/>
      <c r="AB527" s="16"/>
      <c r="AC527" s="107"/>
      <c r="AD527" s="16"/>
      <c r="AE527" s="264"/>
      <c r="AF527" s="101"/>
      <c r="AG527" s="101"/>
      <c r="AH527" s="101"/>
      <c r="AI527" s="101"/>
      <c r="AJ527" s="102"/>
      <c r="AK527" s="4"/>
      <c r="AL527" s="16"/>
      <c r="AM527" s="16"/>
      <c r="AN527" s="28"/>
      <c r="AO527" s="17"/>
    </row>
    <row r="528" spans="27:41" ht="15.75" customHeight="1">
      <c r="AA528" s="16"/>
      <c r="AB528" s="16"/>
      <c r="AC528" s="107"/>
      <c r="AD528" s="16"/>
      <c r="AE528" s="264"/>
      <c r="AF528" s="101"/>
      <c r="AG528" s="101"/>
      <c r="AH528" s="101"/>
      <c r="AI528" s="101"/>
      <c r="AJ528" s="102"/>
      <c r="AK528" s="4"/>
      <c r="AL528" s="16"/>
      <c r="AM528" s="16"/>
      <c r="AN528" s="28"/>
      <c r="AO528" s="17"/>
    </row>
    <row r="529" spans="27:41" ht="15.75" customHeight="1">
      <c r="AA529" s="18"/>
      <c r="AB529" s="18"/>
      <c r="AC529" s="109"/>
      <c r="AD529" s="18"/>
      <c r="AE529" s="264"/>
      <c r="AF529" s="101"/>
      <c r="AG529" s="101"/>
      <c r="AH529" s="101"/>
      <c r="AI529" s="101"/>
      <c r="AJ529" s="102"/>
      <c r="AK529" s="4"/>
      <c r="AL529" s="18"/>
      <c r="AM529" s="18"/>
      <c r="AN529" s="29"/>
      <c r="AO529" s="19"/>
    </row>
    <row r="530" spans="27:41" ht="15.75" customHeight="1">
      <c r="AA530" s="16"/>
      <c r="AB530" s="16"/>
      <c r="AC530" s="107"/>
      <c r="AD530" s="16"/>
      <c r="AE530" s="264"/>
      <c r="AF530" s="101"/>
      <c r="AG530" s="101"/>
      <c r="AH530" s="101"/>
      <c r="AI530" s="101"/>
      <c r="AJ530" s="102"/>
      <c r="AK530" s="4"/>
      <c r="AL530" s="16"/>
      <c r="AM530" s="16"/>
      <c r="AN530" s="28"/>
      <c r="AO530" s="17"/>
    </row>
    <row r="531" spans="27:41" ht="15.75" customHeight="1">
      <c r="AA531" s="16"/>
      <c r="AB531" s="16"/>
      <c r="AC531" s="107"/>
      <c r="AD531" s="16"/>
      <c r="AE531" s="264"/>
      <c r="AF531" s="101"/>
      <c r="AG531" s="101"/>
      <c r="AH531" s="101"/>
      <c r="AI531" s="101"/>
      <c r="AJ531" s="102"/>
      <c r="AK531" s="4"/>
      <c r="AL531" s="16"/>
      <c r="AM531" s="16"/>
      <c r="AN531" s="28"/>
      <c r="AO531" s="17"/>
    </row>
    <row r="532" spans="27:41" ht="15.75" customHeight="1">
      <c r="AA532" s="16"/>
      <c r="AB532" s="16"/>
      <c r="AC532" s="107"/>
      <c r="AD532" s="16"/>
      <c r="AE532" s="264"/>
      <c r="AF532" s="101"/>
      <c r="AG532" s="101"/>
      <c r="AH532" s="101"/>
      <c r="AI532" s="101"/>
      <c r="AJ532" s="102"/>
      <c r="AK532" s="4"/>
      <c r="AL532" s="16"/>
      <c r="AM532" s="16"/>
      <c r="AN532" s="28"/>
      <c r="AO532" s="17"/>
    </row>
    <row r="533" spans="27:41" ht="15.75" customHeight="1">
      <c r="AA533" s="16"/>
      <c r="AB533" s="16"/>
      <c r="AC533" s="107"/>
      <c r="AD533" s="16"/>
      <c r="AE533" s="264"/>
      <c r="AF533" s="101"/>
      <c r="AG533" s="101"/>
      <c r="AH533" s="101"/>
      <c r="AI533" s="101"/>
      <c r="AJ533" s="102"/>
      <c r="AK533" s="4"/>
      <c r="AL533" s="16"/>
      <c r="AM533" s="16"/>
      <c r="AN533" s="28"/>
      <c r="AO533" s="17"/>
    </row>
    <row r="534" spans="27:41" ht="15.75" customHeight="1">
      <c r="AA534" s="16"/>
      <c r="AB534" s="16"/>
      <c r="AC534" s="107"/>
      <c r="AD534" s="16"/>
      <c r="AE534" s="264"/>
      <c r="AF534" s="101"/>
      <c r="AG534" s="101"/>
      <c r="AH534" s="101"/>
      <c r="AI534" s="101"/>
      <c r="AJ534" s="102"/>
      <c r="AK534" s="4"/>
      <c r="AL534" s="16"/>
      <c r="AM534" s="16"/>
      <c r="AN534" s="28"/>
      <c r="AO534" s="17"/>
    </row>
    <row r="535" spans="27:41" ht="15.75" customHeight="1">
      <c r="AA535" s="16"/>
      <c r="AB535" s="16"/>
      <c r="AC535" s="107"/>
      <c r="AD535" s="16"/>
      <c r="AE535" s="264"/>
      <c r="AF535" s="101"/>
      <c r="AG535" s="101"/>
      <c r="AH535" s="101"/>
      <c r="AI535" s="101"/>
      <c r="AJ535" s="102"/>
      <c r="AK535" s="4"/>
      <c r="AL535" s="16"/>
      <c r="AM535" s="16"/>
      <c r="AN535" s="28"/>
      <c r="AO535" s="17"/>
    </row>
    <row r="536" spans="27:41" ht="15.75" customHeight="1">
      <c r="AA536" s="16"/>
      <c r="AB536" s="16"/>
      <c r="AC536" s="107"/>
      <c r="AD536" s="16"/>
      <c r="AE536" s="264"/>
      <c r="AF536" s="101"/>
      <c r="AG536" s="101"/>
      <c r="AH536" s="101"/>
      <c r="AI536" s="101"/>
      <c r="AJ536" s="102"/>
      <c r="AK536" s="4"/>
      <c r="AL536" s="16"/>
      <c r="AM536" s="16"/>
      <c r="AN536" s="28"/>
      <c r="AO536" s="17"/>
    </row>
    <row r="537" spans="27:41" ht="15.75" customHeight="1">
      <c r="AA537" s="16"/>
      <c r="AB537" s="16"/>
      <c r="AC537" s="107"/>
      <c r="AD537" s="16"/>
      <c r="AE537" s="264"/>
      <c r="AF537" s="101"/>
      <c r="AG537" s="101"/>
      <c r="AH537" s="101"/>
      <c r="AI537" s="101"/>
      <c r="AJ537" s="102"/>
      <c r="AK537" s="4"/>
      <c r="AL537" s="16"/>
      <c r="AM537" s="16"/>
      <c r="AN537" s="28"/>
      <c r="AO537" s="17"/>
    </row>
    <row r="538" spans="27:41" ht="15.75" customHeight="1">
      <c r="AA538" s="16"/>
      <c r="AB538" s="16"/>
      <c r="AC538" s="107"/>
      <c r="AD538" s="16"/>
      <c r="AE538" s="264"/>
      <c r="AF538" s="101"/>
      <c r="AG538" s="101"/>
      <c r="AH538" s="101"/>
      <c r="AI538" s="101"/>
      <c r="AJ538" s="102"/>
      <c r="AK538" s="4"/>
      <c r="AL538" s="16"/>
      <c r="AM538" s="16"/>
      <c r="AN538" s="28"/>
      <c r="AO538" s="17"/>
    </row>
    <row r="539" spans="27:41" ht="15.75" customHeight="1">
      <c r="AA539" s="16"/>
      <c r="AB539" s="16"/>
      <c r="AC539" s="107"/>
      <c r="AD539" s="16"/>
      <c r="AE539" s="264"/>
      <c r="AF539" s="101"/>
      <c r="AG539" s="101"/>
      <c r="AH539" s="101"/>
      <c r="AI539" s="101"/>
      <c r="AJ539" s="102"/>
      <c r="AK539" s="4"/>
      <c r="AL539" s="16"/>
      <c r="AM539" s="16"/>
      <c r="AN539" s="28"/>
      <c r="AO539" s="17"/>
    </row>
    <row r="540" spans="27:41" ht="15.75" customHeight="1">
      <c r="AA540" s="16"/>
      <c r="AB540" s="16"/>
      <c r="AC540" s="107"/>
      <c r="AD540" s="16"/>
      <c r="AE540" s="264"/>
      <c r="AF540" s="101"/>
      <c r="AG540" s="101"/>
      <c r="AH540" s="101"/>
      <c r="AI540" s="101"/>
      <c r="AJ540" s="102"/>
      <c r="AK540" s="4"/>
      <c r="AL540" s="16"/>
      <c r="AM540" s="16"/>
      <c r="AN540" s="28"/>
      <c r="AO540" s="17"/>
    </row>
    <row r="541" spans="27:41" ht="15.75" customHeight="1">
      <c r="AA541" s="16"/>
      <c r="AB541" s="16"/>
      <c r="AC541" s="107"/>
      <c r="AD541" s="16"/>
      <c r="AE541" s="264"/>
      <c r="AF541" s="101"/>
      <c r="AG541" s="101"/>
      <c r="AH541" s="101"/>
      <c r="AI541" s="101"/>
      <c r="AJ541" s="102"/>
      <c r="AK541" s="4"/>
      <c r="AL541" s="16"/>
      <c r="AM541" s="16"/>
      <c r="AN541" s="28"/>
      <c r="AO541" s="17"/>
    </row>
    <row r="542" spans="27:41" ht="15.75" customHeight="1">
      <c r="AA542" s="16"/>
      <c r="AB542" s="16"/>
      <c r="AC542" s="107"/>
      <c r="AD542" s="16"/>
      <c r="AE542" s="264"/>
      <c r="AF542" s="101"/>
      <c r="AG542" s="101"/>
      <c r="AH542" s="101"/>
      <c r="AI542" s="101"/>
      <c r="AJ542" s="102"/>
      <c r="AK542" s="4"/>
      <c r="AL542" s="16"/>
      <c r="AM542" s="16"/>
      <c r="AN542" s="28"/>
      <c r="AO542" s="17"/>
    </row>
    <row r="543" spans="27:41" ht="15.75" customHeight="1">
      <c r="AA543" s="18"/>
      <c r="AB543" s="18"/>
      <c r="AC543" s="18"/>
      <c r="AD543" s="18"/>
      <c r="AE543" s="264"/>
      <c r="AF543" s="101"/>
      <c r="AG543" s="101"/>
      <c r="AH543" s="101"/>
      <c r="AI543" s="101"/>
      <c r="AJ543" s="104"/>
      <c r="AK543" s="4"/>
      <c r="AL543" s="18"/>
      <c r="AM543" s="18"/>
      <c r="AN543" s="29"/>
      <c r="AO543" s="19"/>
    </row>
    <row r="544" spans="27:41" ht="15.75" customHeight="1">
      <c r="AA544" s="16"/>
      <c r="AB544" s="16"/>
      <c r="AC544" s="107"/>
      <c r="AD544" s="16"/>
      <c r="AE544" s="264"/>
      <c r="AF544" s="101"/>
      <c r="AG544" s="101"/>
      <c r="AH544" s="101"/>
      <c r="AI544" s="101"/>
      <c r="AJ544" s="102"/>
      <c r="AK544" s="4"/>
      <c r="AL544" s="16"/>
      <c r="AM544" s="16"/>
      <c r="AN544" s="28"/>
      <c r="AO544" s="17"/>
    </row>
    <row r="545" spans="27:41" ht="15.75" customHeight="1">
      <c r="AA545" s="16"/>
      <c r="AB545" s="16"/>
      <c r="AC545" s="107"/>
      <c r="AD545" s="16"/>
      <c r="AE545" s="264"/>
      <c r="AF545" s="101"/>
      <c r="AG545" s="101"/>
      <c r="AH545" s="101"/>
      <c r="AI545" s="101"/>
      <c r="AJ545" s="102"/>
      <c r="AK545" s="4"/>
      <c r="AL545" s="16"/>
      <c r="AM545" s="16"/>
      <c r="AN545" s="28"/>
      <c r="AO545" s="17"/>
    </row>
    <row r="546" spans="27:41" ht="15.75" customHeight="1">
      <c r="AA546" s="16"/>
      <c r="AB546" s="16"/>
      <c r="AC546" s="107"/>
      <c r="AD546" s="16"/>
      <c r="AE546" s="264"/>
      <c r="AF546" s="101"/>
      <c r="AG546" s="101"/>
      <c r="AH546" s="101"/>
      <c r="AI546" s="101"/>
      <c r="AJ546" s="102"/>
      <c r="AK546" s="4"/>
      <c r="AL546" s="16"/>
      <c r="AM546" s="16"/>
      <c r="AN546" s="28"/>
      <c r="AO546" s="17"/>
    </row>
    <row r="547" spans="27:41" ht="15.75" customHeight="1">
      <c r="AA547" s="16"/>
      <c r="AB547" s="16"/>
      <c r="AC547" s="107"/>
      <c r="AD547" s="16"/>
      <c r="AE547" s="264"/>
      <c r="AF547" s="101"/>
      <c r="AG547" s="101"/>
      <c r="AH547" s="101"/>
      <c r="AI547" s="101"/>
      <c r="AJ547" s="102"/>
      <c r="AK547" s="4"/>
      <c r="AL547" s="16"/>
      <c r="AM547" s="16"/>
      <c r="AN547" s="28"/>
      <c r="AO547" s="17"/>
    </row>
    <row r="548" spans="27:41" ht="15.75" customHeight="1">
      <c r="AA548" s="16"/>
      <c r="AB548" s="16"/>
      <c r="AC548" s="107"/>
      <c r="AD548" s="16"/>
      <c r="AE548" s="264"/>
      <c r="AF548" s="101"/>
      <c r="AG548" s="101"/>
      <c r="AH548" s="101"/>
      <c r="AI548" s="101"/>
      <c r="AJ548" s="102"/>
      <c r="AK548" s="4"/>
      <c r="AL548" s="16"/>
      <c r="AM548" s="16"/>
      <c r="AN548" s="28"/>
      <c r="AO548" s="17"/>
    </row>
    <row r="549" spans="27:41" ht="15.75" customHeight="1">
      <c r="AA549" s="16"/>
      <c r="AB549" s="16"/>
      <c r="AC549" s="107"/>
      <c r="AD549" s="16"/>
      <c r="AE549" s="264"/>
      <c r="AF549" s="101"/>
      <c r="AG549" s="101"/>
      <c r="AH549" s="101"/>
      <c r="AI549" s="101"/>
      <c r="AJ549" s="102"/>
      <c r="AK549" s="4"/>
      <c r="AL549" s="16"/>
      <c r="AM549" s="16"/>
      <c r="AN549" s="28"/>
      <c r="AO549" s="17"/>
    </row>
    <row r="550" spans="27:41" ht="15.75" customHeight="1">
      <c r="AA550" s="16"/>
      <c r="AB550" s="16"/>
      <c r="AC550" s="107"/>
      <c r="AD550" s="16"/>
      <c r="AE550" s="264"/>
      <c r="AF550" s="101"/>
      <c r="AG550" s="101"/>
      <c r="AH550" s="101"/>
      <c r="AI550" s="101"/>
      <c r="AJ550" s="102"/>
      <c r="AK550" s="4"/>
      <c r="AL550" s="16"/>
      <c r="AM550" s="16"/>
      <c r="AN550" s="28"/>
      <c r="AO550" s="17"/>
    </row>
    <row r="551" spans="27:41" ht="15.75" customHeight="1">
      <c r="AA551" s="16"/>
      <c r="AB551" s="16"/>
      <c r="AC551" s="107"/>
      <c r="AD551" s="16"/>
      <c r="AE551" s="264"/>
      <c r="AF551" s="101"/>
      <c r="AG551" s="101"/>
      <c r="AH551" s="101"/>
      <c r="AI551" s="101"/>
      <c r="AJ551" s="102"/>
      <c r="AK551" s="4"/>
      <c r="AL551" s="16"/>
      <c r="AM551" s="16"/>
      <c r="AN551" s="28"/>
      <c r="AO551" s="17"/>
    </row>
    <row r="552" spans="27:41" ht="15.75" customHeight="1">
      <c r="AA552" s="16"/>
      <c r="AB552" s="16"/>
      <c r="AC552" s="107"/>
      <c r="AD552" s="16"/>
      <c r="AE552" s="264"/>
      <c r="AF552" s="101"/>
      <c r="AG552" s="101"/>
      <c r="AH552" s="101"/>
      <c r="AI552" s="101"/>
      <c r="AJ552" s="102"/>
      <c r="AK552" s="4"/>
      <c r="AL552" s="16"/>
      <c r="AM552" s="16"/>
      <c r="AN552" s="28"/>
      <c r="AO552" s="17"/>
    </row>
    <row r="553" spans="27:41" ht="15.75" customHeight="1">
      <c r="AA553" s="16"/>
      <c r="AB553" s="16"/>
      <c r="AC553" s="107"/>
      <c r="AD553" s="16"/>
      <c r="AE553" s="264"/>
      <c r="AF553" s="101"/>
      <c r="AG553" s="101"/>
      <c r="AH553" s="101"/>
      <c r="AI553" s="101"/>
      <c r="AJ553" s="102"/>
      <c r="AK553" s="4"/>
      <c r="AL553" s="16"/>
      <c r="AM553" s="16"/>
      <c r="AN553" s="28"/>
      <c r="AO553" s="17"/>
    </row>
    <row r="554" spans="27:41" ht="15.75" customHeight="1">
      <c r="AA554" s="16"/>
      <c r="AB554" s="16"/>
      <c r="AC554" s="107"/>
      <c r="AD554" s="16"/>
      <c r="AE554" s="264"/>
      <c r="AF554" s="101"/>
      <c r="AG554" s="101"/>
      <c r="AH554" s="101"/>
      <c r="AI554" s="101"/>
      <c r="AJ554" s="102"/>
      <c r="AK554" s="4"/>
      <c r="AL554" s="16"/>
      <c r="AM554" s="16"/>
      <c r="AN554" s="28"/>
      <c r="AO554" s="17"/>
    </row>
    <row r="555" spans="27:41" ht="15.75" customHeight="1">
      <c r="AA555" s="16"/>
      <c r="AB555" s="16"/>
      <c r="AC555" s="107"/>
      <c r="AD555" s="16"/>
      <c r="AE555" s="264"/>
      <c r="AF555" s="101"/>
      <c r="AG555" s="101"/>
      <c r="AH555" s="101"/>
      <c r="AI555" s="101"/>
      <c r="AJ555" s="102"/>
      <c r="AK555" s="4"/>
      <c r="AL555" s="16"/>
      <c r="AM555" s="16"/>
      <c r="AN555" s="28"/>
      <c r="AO555" s="17"/>
    </row>
    <row r="556" spans="27:41" ht="15.75" customHeight="1">
      <c r="AA556" s="16"/>
      <c r="AB556" s="16"/>
      <c r="AC556" s="107"/>
      <c r="AD556" s="16"/>
      <c r="AE556" s="264"/>
      <c r="AF556" s="101"/>
      <c r="AG556" s="101"/>
      <c r="AH556" s="101"/>
      <c r="AI556" s="101"/>
      <c r="AJ556" s="102"/>
      <c r="AK556" s="4"/>
      <c r="AL556" s="16"/>
      <c r="AM556" s="16"/>
      <c r="AN556" s="28"/>
      <c r="AO556" s="17"/>
    </row>
    <row r="557" spans="27:41" ht="15.75" customHeight="1">
      <c r="AA557" s="16"/>
      <c r="AB557" s="16"/>
      <c r="AC557" s="107"/>
      <c r="AD557" s="16"/>
      <c r="AE557" s="264"/>
      <c r="AF557" s="101"/>
      <c r="AG557" s="101"/>
      <c r="AH557" s="101"/>
      <c r="AI557" s="101"/>
      <c r="AJ557" s="102"/>
      <c r="AK557" s="4"/>
      <c r="AL557" s="16"/>
      <c r="AM557" s="16"/>
      <c r="AN557" s="28"/>
      <c r="AO557" s="17"/>
    </row>
    <row r="558" spans="27:41" ht="15.75" customHeight="1">
      <c r="AA558" s="16"/>
      <c r="AB558" s="16"/>
      <c r="AC558" s="16"/>
      <c r="AD558" s="16"/>
      <c r="AE558" s="264"/>
      <c r="AF558" s="101"/>
      <c r="AG558" s="101"/>
      <c r="AH558" s="101"/>
      <c r="AI558" s="101"/>
      <c r="AJ558" s="104"/>
      <c r="AK558" s="4"/>
      <c r="AL558" s="16"/>
      <c r="AM558" s="16"/>
      <c r="AN558" s="28"/>
      <c r="AO558" s="17"/>
    </row>
    <row r="559" spans="27:41" ht="15.75" customHeight="1">
      <c r="AA559" s="16"/>
      <c r="AB559" s="16"/>
      <c r="AC559" s="16"/>
      <c r="AD559" s="16"/>
      <c r="AE559" s="264"/>
      <c r="AF559" s="101"/>
      <c r="AG559" s="101"/>
      <c r="AH559" s="101"/>
      <c r="AI559" s="101"/>
      <c r="AJ559" s="104"/>
      <c r="AK559" s="4"/>
      <c r="AL559" s="16"/>
      <c r="AM559" s="16"/>
      <c r="AN559" s="28"/>
      <c r="AO559" s="17"/>
    </row>
    <row r="560" spans="27:41" ht="15.75" customHeight="1">
      <c r="AA560" s="16"/>
      <c r="AB560" s="16"/>
      <c r="AC560" s="16"/>
      <c r="AD560" s="16"/>
      <c r="AE560" s="264"/>
      <c r="AF560" s="101"/>
      <c r="AG560" s="101"/>
      <c r="AH560" s="101"/>
      <c r="AI560" s="101"/>
      <c r="AJ560" s="104"/>
      <c r="AK560" s="4"/>
      <c r="AL560" s="16"/>
      <c r="AM560" s="16"/>
      <c r="AN560" s="28"/>
      <c r="AO560" s="17"/>
    </row>
    <row r="561" spans="27:41" ht="15.75" customHeight="1">
      <c r="AA561" s="16"/>
      <c r="AB561" s="16"/>
      <c r="AC561" s="16"/>
      <c r="AD561" s="16"/>
      <c r="AE561" s="264"/>
      <c r="AF561" s="101"/>
      <c r="AG561" s="101"/>
      <c r="AH561" s="101"/>
      <c r="AI561" s="101"/>
      <c r="AJ561" s="104"/>
      <c r="AK561" s="4"/>
      <c r="AL561" s="16"/>
      <c r="AM561" s="16"/>
      <c r="AN561" s="28"/>
      <c r="AO561" s="17"/>
    </row>
    <row r="562" spans="27:41" ht="15.75" customHeight="1">
      <c r="AA562" s="16"/>
      <c r="AB562" s="16"/>
      <c r="AC562" s="16"/>
      <c r="AD562" s="16"/>
      <c r="AE562" s="264"/>
      <c r="AF562" s="101"/>
      <c r="AG562" s="101"/>
      <c r="AH562" s="101"/>
      <c r="AI562" s="101"/>
      <c r="AJ562" s="104"/>
      <c r="AK562" s="4"/>
      <c r="AL562" s="16"/>
      <c r="AM562" s="16"/>
      <c r="AN562" s="28"/>
      <c r="AO562" s="17"/>
    </row>
    <row r="563" spans="27:41" ht="15.75" customHeight="1">
      <c r="AA563" s="16"/>
      <c r="AB563" s="16"/>
      <c r="AC563" s="16"/>
      <c r="AD563" s="16"/>
      <c r="AE563" s="264"/>
      <c r="AF563" s="101"/>
      <c r="AG563" s="101"/>
      <c r="AH563" s="101"/>
      <c r="AI563" s="101"/>
      <c r="AJ563" s="104"/>
      <c r="AK563" s="4"/>
      <c r="AL563" s="16"/>
      <c r="AM563" s="16"/>
      <c r="AN563" s="28"/>
      <c r="AO563" s="17"/>
    </row>
    <row r="564" spans="27:41" ht="15.75" customHeight="1">
      <c r="AA564" s="16"/>
      <c r="AB564" s="16"/>
      <c r="AC564" s="16"/>
      <c r="AD564" s="16"/>
      <c r="AE564" s="264"/>
      <c r="AF564" s="101"/>
      <c r="AG564" s="101"/>
      <c r="AH564" s="101"/>
      <c r="AI564" s="101"/>
      <c r="AJ564" s="104"/>
      <c r="AK564" s="4"/>
      <c r="AL564" s="16"/>
      <c r="AM564" s="16"/>
      <c r="AN564" s="28"/>
      <c r="AO564" s="17"/>
    </row>
    <row r="565" spans="27:41" ht="15.75" customHeight="1">
      <c r="AA565" s="16"/>
      <c r="AB565" s="16"/>
      <c r="AC565" s="16"/>
      <c r="AD565" s="16"/>
      <c r="AE565" s="264"/>
      <c r="AF565" s="101"/>
      <c r="AG565" s="101"/>
      <c r="AH565" s="101"/>
      <c r="AI565" s="101"/>
      <c r="AJ565" s="104"/>
      <c r="AK565" s="4"/>
      <c r="AL565" s="16"/>
      <c r="AM565" s="16"/>
      <c r="AN565" s="28"/>
      <c r="AO565" s="17"/>
    </row>
    <row r="566" spans="27:41" ht="15.75" customHeight="1">
      <c r="AA566" s="16"/>
      <c r="AB566" s="16"/>
      <c r="AC566" s="16"/>
      <c r="AD566" s="16"/>
      <c r="AE566" s="264"/>
      <c r="AF566" s="101"/>
      <c r="AG566" s="101"/>
      <c r="AH566" s="101"/>
      <c r="AI566" s="101"/>
      <c r="AJ566" s="104"/>
      <c r="AK566" s="4"/>
      <c r="AL566" s="16"/>
      <c r="AM566" s="16"/>
      <c r="AN566" s="28"/>
      <c r="AO566" s="17"/>
    </row>
    <row r="567" spans="27:41" ht="15.75" customHeight="1">
      <c r="AA567" s="16"/>
      <c r="AB567" s="16"/>
      <c r="AC567" s="16"/>
      <c r="AD567" s="16"/>
      <c r="AE567" s="264"/>
      <c r="AF567" s="101"/>
      <c r="AG567" s="101"/>
      <c r="AH567" s="101"/>
      <c r="AI567" s="101"/>
      <c r="AJ567" s="104"/>
      <c r="AK567" s="4"/>
      <c r="AL567" s="16"/>
      <c r="AM567" s="16"/>
      <c r="AN567" s="28"/>
      <c r="AO567" s="17"/>
    </row>
    <row r="568" spans="27:41" ht="15.75" customHeight="1">
      <c r="AA568" s="16"/>
      <c r="AB568" s="16"/>
      <c r="AC568" s="16"/>
      <c r="AD568" s="16"/>
      <c r="AE568" s="264"/>
      <c r="AF568" s="101"/>
      <c r="AG568" s="101"/>
      <c r="AH568" s="101"/>
      <c r="AI568" s="101"/>
      <c r="AJ568" s="104"/>
      <c r="AK568" s="4"/>
      <c r="AL568" s="16"/>
      <c r="AM568" s="16"/>
      <c r="AN568" s="28"/>
      <c r="AO568" s="17"/>
    </row>
    <row r="569" spans="27:41" ht="15.75" customHeight="1">
      <c r="AA569" s="16"/>
      <c r="AB569" s="16"/>
      <c r="AC569" s="16"/>
      <c r="AD569" s="16"/>
      <c r="AE569" s="264"/>
      <c r="AF569" s="101"/>
      <c r="AG569" s="101"/>
      <c r="AH569" s="101"/>
      <c r="AI569" s="101"/>
      <c r="AJ569" s="104"/>
      <c r="AK569" s="4"/>
      <c r="AL569" s="16"/>
      <c r="AM569" s="16"/>
      <c r="AN569" s="28"/>
      <c r="AO569" s="17"/>
    </row>
    <row r="570" spans="27:41" ht="15.75" customHeight="1">
      <c r="AA570" s="16"/>
      <c r="AB570" s="16"/>
      <c r="AC570" s="16"/>
      <c r="AD570" s="16"/>
      <c r="AE570" s="264"/>
      <c r="AF570" s="101"/>
      <c r="AG570" s="101"/>
      <c r="AH570" s="101"/>
      <c r="AI570" s="101"/>
      <c r="AJ570" s="104"/>
      <c r="AK570" s="4"/>
      <c r="AL570" s="16"/>
      <c r="AM570" s="16"/>
      <c r="AN570" s="28"/>
      <c r="AO570" s="17"/>
    </row>
    <row r="571" spans="27:41" ht="15.75" customHeight="1">
      <c r="AA571" s="16"/>
      <c r="AB571" s="16"/>
      <c r="AC571" s="16"/>
      <c r="AD571" s="16"/>
      <c r="AE571" s="264"/>
      <c r="AF571" s="101"/>
      <c r="AG571" s="101"/>
      <c r="AH571" s="101"/>
      <c r="AI571" s="101"/>
      <c r="AJ571" s="104"/>
      <c r="AK571" s="4"/>
      <c r="AL571" s="16"/>
      <c r="AM571" s="16"/>
      <c r="AN571" s="28"/>
      <c r="AO571" s="17"/>
    </row>
    <row r="572" spans="27:41" ht="15.75" customHeight="1">
      <c r="AA572" s="16"/>
      <c r="AB572" s="16"/>
      <c r="AC572" s="16"/>
      <c r="AD572" s="16"/>
      <c r="AE572" s="264"/>
      <c r="AF572" s="101"/>
      <c r="AG572" s="101"/>
      <c r="AH572" s="101"/>
      <c r="AI572" s="101"/>
      <c r="AJ572" s="104"/>
      <c r="AK572" s="4"/>
      <c r="AL572" s="16"/>
      <c r="AM572" s="16"/>
      <c r="AN572" s="28"/>
      <c r="AO572" s="17"/>
    </row>
    <row r="573" spans="27:41" ht="15.75" customHeight="1">
      <c r="AA573" s="16"/>
      <c r="AB573" s="16"/>
      <c r="AC573" s="16"/>
      <c r="AD573" s="16"/>
      <c r="AE573" s="264"/>
      <c r="AF573" s="101"/>
      <c r="AG573" s="101"/>
      <c r="AH573" s="101"/>
      <c r="AI573" s="101"/>
      <c r="AJ573" s="104"/>
      <c r="AK573" s="4"/>
      <c r="AL573" s="16"/>
      <c r="AM573" s="16"/>
      <c r="AN573" s="28"/>
      <c r="AO573" s="17"/>
    </row>
    <row r="574" spans="27:41" ht="15.75" customHeight="1">
      <c r="AA574" s="16"/>
      <c r="AB574" s="16"/>
      <c r="AC574" s="16"/>
      <c r="AD574" s="16"/>
      <c r="AE574" s="264"/>
      <c r="AF574" s="101"/>
      <c r="AG574" s="101"/>
      <c r="AH574" s="101"/>
      <c r="AI574" s="101"/>
      <c r="AJ574" s="104"/>
      <c r="AK574" s="4"/>
      <c r="AL574" s="16"/>
      <c r="AM574" s="16"/>
      <c r="AN574" s="28"/>
      <c r="AO574" s="17"/>
    </row>
    <row r="575" spans="27:41" ht="15.75" customHeight="1">
      <c r="AA575" s="16"/>
      <c r="AB575" s="16"/>
      <c r="AC575" s="16"/>
      <c r="AD575" s="16"/>
      <c r="AE575" s="264"/>
      <c r="AF575" s="101"/>
      <c r="AG575" s="101"/>
      <c r="AH575" s="101"/>
      <c r="AI575" s="101"/>
      <c r="AJ575" s="104"/>
      <c r="AK575" s="4"/>
      <c r="AL575" s="16"/>
      <c r="AM575" s="16"/>
      <c r="AN575" s="28"/>
      <c r="AO575" s="17"/>
    </row>
    <row r="576" spans="27:41" ht="15.75" customHeight="1">
      <c r="AA576" s="16"/>
      <c r="AB576" s="16"/>
      <c r="AC576" s="16"/>
      <c r="AD576" s="16"/>
      <c r="AE576" s="264"/>
      <c r="AF576" s="101"/>
      <c r="AG576" s="101"/>
      <c r="AH576" s="101"/>
      <c r="AI576" s="101"/>
      <c r="AJ576" s="104"/>
      <c r="AK576" s="4"/>
      <c r="AL576" s="16"/>
      <c r="AM576" s="16"/>
      <c r="AN576" s="28"/>
      <c r="AO576" s="17"/>
    </row>
    <row r="577" spans="27:41" ht="15.75" customHeight="1">
      <c r="AA577" s="16"/>
      <c r="AB577" s="16"/>
      <c r="AC577" s="16"/>
      <c r="AD577" s="16"/>
      <c r="AE577" s="264"/>
      <c r="AF577" s="101"/>
      <c r="AG577" s="101"/>
      <c r="AH577" s="101"/>
      <c r="AI577" s="101"/>
      <c r="AJ577" s="104"/>
      <c r="AK577" s="4"/>
      <c r="AL577" s="16"/>
      <c r="AM577" s="16"/>
      <c r="AN577" s="28"/>
      <c r="AO577" s="17"/>
    </row>
    <row r="578" spans="27:41" ht="15.75" customHeight="1">
      <c r="AA578" s="16"/>
      <c r="AB578" s="16"/>
      <c r="AC578" s="16"/>
      <c r="AD578" s="16"/>
      <c r="AE578" s="264"/>
      <c r="AF578" s="101"/>
      <c r="AG578" s="101"/>
      <c r="AH578" s="101"/>
      <c r="AI578" s="101"/>
      <c r="AJ578" s="104"/>
      <c r="AK578" s="4"/>
      <c r="AL578" s="16"/>
      <c r="AM578" s="16"/>
      <c r="AN578" s="28"/>
      <c r="AO578" s="17"/>
    </row>
    <row r="579" spans="27:41" ht="15.75" customHeight="1">
      <c r="AA579" s="18"/>
      <c r="AB579" s="18"/>
      <c r="AC579" s="18"/>
      <c r="AD579" s="18"/>
      <c r="AE579" s="264"/>
      <c r="AF579" s="101"/>
      <c r="AG579" s="101"/>
      <c r="AH579" s="101"/>
      <c r="AI579" s="101"/>
      <c r="AJ579" s="104"/>
      <c r="AK579" s="4"/>
      <c r="AL579" s="18"/>
      <c r="AM579" s="18"/>
      <c r="AN579" s="29"/>
      <c r="AO579" s="19"/>
    </row>
    <row r="580" spans="27:41" ht="15.75" customHeight="1">
      <c r="AA580" s="16"/>
      <c r="AB580" s="16"/>
      <c r="AC580" s="16"/>
      <c r="AD580" s="16"/>
      <c r="AE580" s="264"/>
      <c r="AF580" s="101"/>
      <c r="AG580" s="101"/>
      <c r="AH580" s="101"/>
      <c r="AI580" s="101"/>
      <c r="AJ580" s="104"/>
      <c r="AK580" s="4"/>
      <c r="AL580" s="16"/>
      <c r="AM580" s="16"/>
      <c r="AN580" s="28"/>
      <c r="AO580" s="17"/>
    </row>
    <row r="581" spans="27:41" ht="15.75" customHeight="1">
      <c r="AA581" s="16"/>
      <c r="AB581" s="16"/>
      <c r="AC581" s="16"/>
      <c r="AD581" s="16"/>
      <c r="AE581" s="264"/>
      <c r="AF581" s="101"/>
      <c r="AG581" s="101"/>
      <c r="AH581" s="101"/>
      <c r="AI581" s="101"/>
      <c r="AJ581" s="104"/>
      <c r="AK581" s="4"/>
      <c r="AL581" s="16"/>
      <c r="AM581" s="16"/>
      <c r="AN581" s="28"/>
      <c r="AO581" s="17"/>
    </row>
    <row r="582" spans="27:41" ht="15.75" customHeight="1">
      <c r="AA582" s="16"/>
      <c r="AB582" s="16"/>
      <c r="AC582" s="16"/>
      <c r="AD582" s="16"/>
      <c r="AE582" s="264"/>
      <c r="AF582" s="101"/>
      <c r="AG582" s="101"/>
      <c r="AH582" s="101"/>
      <c r="AI582" s="101"/>
      <c r="AJ582" s="104"/>
      <c r="AK582" s="4"/>
      <c r="AL582" s="16"/>
      <c r="AM582" s="16"/>
      <c r="AN582" s="28"/>
      <c r="AO582" s="17"/>
    </row>
    <row r="583" spans="27:41" ht="15.75" customHeight="1">
      <c r="AA583" s="16"/>
      <c r="AB583" s="16"/>
      <c r="AC583" s="16"/>
      <c r="AD583" s="16"/>
      <c r="AE583" s="264"/>
      <c r="AF583" s="101"/>
      <c r="AG583" s="101"/>
      <c r="AH583" s="101"/>
      <c r="AI583" s="101"/>
      <c r="AJ583" s="104"/>
      <c r="AK583" s="4"/>
      <c r="AL583" s="16"/>
      <c r="AM583" s="16"/>
      <c r="AN583" s="28"/>
      <c r="AO583" s="17"/>
    </row>
    <row r="584" spans="27:41" ht="15.75" customHeight="1">
      <c r="AA584" s="16"/>
      <c r="AB584" s="16"/>
      <c r="AC584" s="16"/>
      <c r="AD584" s="16"/>
      <c r="AE584" s="264"/>
      <c r="AF584" s="101"/>
      <c r="AG584" s="101"/>
      <c r="AH584" s="101"/>
      <c r="AI584" s="101"/>
      <c r="AJ584" s="104"/>
      <c r="AK584" s="4"/>
      <c r="AL584" s="16"/>
      <c r="AM584" s="16"/>
      <c r="AN584" s="28"/>
      <c r="AO584" s="17"/>
    </row>
    <row r="585" spans="27:41" ht="15.75" customHeight="1">
      <c r="AA585" s="16"/>
      <c r="AB585" s="16"/>
      <c r="AC585" s="16"/>
      <c r="AD585" s="16"/>
      <c r="AE585" s="264"/>
      <c r="AF585" s="101"/>
      <c r="AG585" s="101"/>
      <c r="AH585" s="101"/>
      <c r="AI585" s="101"/>
      <c r="AJ585" s="104"/>
      <c r="AK585" s="4"/>
      <c r="AL585" s="16"/>
      <c r="AM585" s="16"/>
      <c r="AN585" s="28"/>
      <c r="AO585" s="17"/>
    </row>
    <row r="586" spans="27:41" ht="15.75" customHeight="1">
      <c r="AA586" s="16"/>
      <c r="AB586" s="16"/>
      <c r="AC586" s="16"/>
      <c r="AD586" s="16"/>
      <c r="AE586" s="264"/>
      <c r="AF586" s="101"/>
      <c r="AG586" s="101"/>
      <c r="AH586" s="101"/>
      <c r="AI586" s="101"/>
      <c r="AJ586" s="104"/>
      <c r="AK586" s="4"/>
      <c r="AL586" s="16"/>
      <c r="AM586" s="16"/>
      <c r="AN586" s="28"/>
      <c r="AO586" s="17"/>
    </row>
    <row r="587" spans="27:41" ht="15.75" customHeight="1">
      <c r="AA587" s="16"/>
      <c r="AB587" s="16"/>
      <c r="AC587" s="16"/>
      <c r="AD587" s="16"/>
      <c r="AE587" s="264"/>
      <c r="AF587" s="101"/>
      <c r="AG587" s="101"/>
      <c r="AH587" s="101"/>
      <c r="AI587" s="101"/>
      <c r="AJ587" s="104"/>
      <c r="AK587" s="4"/>
      <c r="AL587" s="16"/>
      <c r="AM587" s="16"/>
      <c r="AN587" s="28"/>
      <c r="AO587" s="17"/>
    </row>
    <row r="588" spans="27:41" ht="15.75" customHeight="1">
      <c r="AA588" s="16"/>
      <c r="AB588" s="16"/>
      <c r="AC588" s="16"/>
      <c r="AD588" s="16"/>
      <c r="AE588" s="264"/>
      <c r="AF588" s="101"/>
      <c r="AG588" s="101"/>
      <c r="AH588" s="101"/>
      <c r="AI588" s="101"/>
      <c r="AJ588" s="104"/>
      <c r="AK588" s="4"/>
      <c r="AL588" s="16"/>
      <c r="AM588" s="16"/>
      <c r="AN588" s="28"/>
      <c r="AO588" s="17"/>
    </row>
    <row r="589" spans="27:41" ht="15.75" customHeight="1">
      <c r="AA589" s="16"/>
      <c r="AB589" s="16"/>
      <c r="AC589" s="16"/>
      <c r="AD589" s="16"/>
      <c r="AE589" s="264"/>
      <c r="AF589" s="101"/>
      <c r="AG589" s="101"/>
      <c r="AH589" s="101"/>
      <c r="AI589" s="101"/>
      <c r="AJ589" s="104"/>
      <c r="AK589" s="4"/>
      <c r="AL589" s="16"/>
      <c r="AM589" s="16"/>
      <c r="AN589" s="28"/>
      <c r="AO589" s="17"/>
    </row>
    <row r="590" spans="27:41" ht="15.75" customHeight="1">
      <c r="AA590" s="16"/>
      <c r="AB590" s="16"/>
      <c r="AC590" s="16"/>
      <c r="AD590" s="16"/>
      <c r="AE590" s="264"/>
      <c r="AF590" s="101"/>
      <c r="AG590" s="101"/>
      <c r="AH590" s="101"/>
      <c r="AI590" s="101"/>
      <c r="AJ590" s="104"/>
      <c r="AK590" s="4"/>
      <c r="AL590" s="16"/>
      <c r="AM590" s="16"/>
      <c r="AN590" s="28"/>
      <c r="AO590" s="17"/>
    </row>
    <row r="591" spans="27:41" ht="15.75" customHeight="1">
      <c r="AA591" s="16"/>
      <c r="AB591" s="16"/>
      <c r="AC591" s="16"/>
      <c r="AD591" s="16"/>
      <c r="AE591" s="264"/>
      <c r="AF591" s="101"/>
      <c r="AG591" s="101"/>
      <c r="AH591" s="101"/>
      <c r="AI591" s="101"/>
      <c r="AJ591" s="104"/>
      <c r="AK591" s="4"/>
      <c r="AL591" s="16"/>
      <c r="AM591" s="16"/>
      <c r="AN591" s="28"/>
      <c r="AO591" s="17"/>
    </row>
    <row r="592" spans="27:41" ht="15.75" customHeight="1">
      <c r="AA592" s="16"/>
      <c r="AB592" s="16"/>
      <c r="AC592" s="16"/>
      <c r="AD592" s="16"/>
      <c r="AE592" s="264"/>
      <c r="AF592" s="101"/>
      <c r="AG592" s="101"/>
      <c r="AH592" s="101"/>
      <c r="AI592" s="101"/>
      <c r="AJ592" s="104"/>
      <c r="AK592" s="4"/>
      <c r="AL592" s="16"/>
      <c r="AM592" s="16"/>
      <c r="AN592" s="28"/>
      <c r="AO592" s="17"/>
    </row>
    <row r="593" spans="27:41" ht="15.75" customHeight="1">
      <c r="AA593" s="16"/>
      <c r="AB593" s="16"/>
      <c r="AC593" s="16"/>
      <c r="AD593" s="16"/>
      <c r="AE593" s="264"/>
      <c r="AF593" s="101"/>
      <c r="AG593" s="101"/>
      <c r="AH593" s="101"/>
      <c r="AI593" s="101"/>
      <c r="AJ593" s="104"/>
      <c r="AK593" s="4"/>
      <c r="AL593" s="16"/>
      <c r="AM593" s="16"/>
      <c r="AN593" s="28"/>
      <c r="AO593" s="17"/>
    </row>
    <row r="594" spans="27:41" ht="15.75" customHeight="1">
      <c r="AA594" s="16"/>
      <c r="AB594" s="16"/>
      <c r="AC594" s="16"/>
      <c r="AD594" s="16"/>
      <c r="AE594" s="264"/>
      <c r="AF594" s="101"/>
      <c r="AG594" s="101"/>
      <c r="AH594" s="101"/>
      <c r="AI594" s="101"/>
      <c r="AJ594" s="104"/>
      <c r="AK594" s="4"/>
      <c r="AL594" s="16"/>
      <c r="AM594" s="16"/>
      <c r="AN594" s="28"/>
      <c r="AO594" s="17"/>
    </row>
    <row r="595" spans="27:41" ht="15.75" customHeight="1">
      <c r="AA595" s="16"/>
      <c r="AB595" s="16"/>
      <c r="AC595" s="16"/>
      <c r="AD595" s="16"/>
      <c r="AE595" s="264"/>
      <c r="AF595" s="101"/>
      <c r="AG595" s="101"/>
      <c r="AH595" s="101"/>
      <c r="AI595" s="101"/>
      <c r="AJ595" s="104"/>
      <c r="AK595" s="4"/>
      <c r="AL595" s="16"/>
      <c r="AM595" s="16"/>
      <c r="AN595" s="28"/>
      <c r="AO595" s="17"/>
    </row>
    <row r="596" spans="27:41" ht="15.75" customHeight="1">
      <c r="AA596" s="16"/>
      <c r="AB596" s="16"/>
      <c r="AC596" s="16"/>
      <c r="AD596" s="16"/>
      <c r="AE596" s="264"/>
      <c r="AF596" s="101"/>
      <c r="AG596" s="101"/>
      <c r="AH596" s="101"/>
      <c r="AI596" s="101"/>
      <c r="AJ596" s="104"/>
      <c r="AK596" s="4"/>
      <c r="AL596" s="16"/>
      <c r="AM596" s="16"/>
      <c r="AN596" s="28"/>
      <c r="AO596" s="17"/>
    </row>
    <row r="597" spans="27:41" ht="15.75" customHeight="1">
      <c r="AA597" s="16"/>
      <c r="AB597" s="16"/>
      <c r="AC597" s="16"/>
      <c r="AD597" s="16"/>
      <c r="AE597" s="264"/>
      <c r="AF597" s="101"/>
      <c r="AG597" s="101"/>
      <c r="AH597" s="101"/>
      <c r="AI597" s="101"/>
      <c r="AJ597" s="104"/>
      <c r="AK597" s="4"/>
      <c r="AL597" s="16"/>
      <c r="AM597" s="16"/>
      <c r="AN597" s="28"/>
      <c r="AO597" s="17"/>
    </row>
    <row r="598" spans="27:41" ht="15.75" customHeight="1">
      <c r="AA598" s="16"/>
      <c r="AB598" s="16"/>
      <c r="AC598" s="16"/>
      <c r="AD598" s="16"/>
      <c r="AE598" s="264"/>
      <c r="AF598" s="101"/>
      <c r="AG598" s="101"/>
      <c r="AH598" s="101"/>
      <c r="AI598" s="101"/>
      <c r="AJ598" s="104"/>
      <c r="AK598" s="4"/>
      <c r="AL598" s="16"/>
      <c r="AM598" s="16"/>
      <c r="AN598" s="28"/>
      <c r="AO598" s="17"/>
    </row>
    <row r="599" spans="27:41" ht="15.75" customHeight="1">
      <c r="AA599" s="16"/>
      <c r="AB599" s="16"/>
      <c r="AC599" s="16"/>
      <c r="AD599" s="16"/>
      <c r="AE599" s="264"/>
      <c r="AF599" s="101"/>
      <c r="AG599" s="101"/>
      <c r="AH599" s="101"/>
      <c r="AI599" s="101"/>
      <c r="AJ599" s="104"/>
      <c r="AK599" s="4"/>
      <c r="AL599" s="16"/>
      <c r="AM599" s="16"/>
      <c r="AN599" s="28"/>
      <c r="AO599" s="17"/>
    </row>
    <row r="600" spans="27:41" ht="15.75" customHeight="1">
      <c r="AA600" s="16"/>
      <c r="AB600" s="16"/>
      <c r="AC600" s="16"/>
      <c r="AD600" s="16"/>
      <c r="AE600" s="264"/>
      <c r="AF600" s="101"/>
      <c r="AG600" s="101"/>
      <c r="AH600" s="101"/>
      <c r="AI600" s="101"/>
      <c r="AJ600" s="104"/>
      <c r="AK600" s="4"/>
      <c r="AL600" s="16"/>
      <c r="AM600" s="16"/>
      <c r="AN600" s="28"/>
      <c r="AO600" s="17"/>
    </row>
    <row r="601" spans="27:41" ht="15.75" customHeight="1">
      <c r="AA601" s="16"/>
      <c r="AB601" s="16"/>
      <c r="AC601" s="16"/>
      <c r="AD601" s="16"/>
      <c r="AE601" s="264"/>
      <c r="AF601" s="101"/>
      <c r="AG601" s="101"/>
      <c r="AH601" s="101"/>
      <c r="AI601" s="101"/>
      <c r="AJ601" s="104"/>
      <c r="AK601" s="4"/>
      <c r="AL601" s="16"/>
      <c r="AM601" s="16"/>
      <c r="AN601" s="28"/>
      <c r="AO601" s="17"/>
    </row>
    <row r="602" spans="27:41" ht="15.75" customHeight="1">
      <c r="AA602" s="16"/>
      <c r="AB602" s="16"/>
      <c r="AC602" s="16"/>
      <c r="AD602" s="16"/>
      <c r="AE602" s="264"/>
      <c r="AF602" s="101"/>
      <c r="AG602" s="101"/>
      <c r="AH602" s="101"/>
      <c r="AI602" s="101"/>
      <c r="AJ602" s="104"/>
      <c r="AK602" s="4"/>
      <c r="AL602" s="16"/>
      <c r="AM602" s="16"/>
      <c r="AN602" s="28"/>
      <c r="AO602" s="17"/>
    </row>
    <row r="603" spans="27:41" ht="15.75" customHeight="1">
      <c r="AA603" s="16"/>
      <c r="AB603" s="16"/>
      <c r="AC603" s="16"/>
      <c r="AD603" s="16"/>
      <c r="AE603" s="264"/>
      <c r="AF603" s="101"/>
      <c r="AG603" s="101"/>
      <c r="AH603" s="101"/>
      <c r="AI603" s="101"/>
      <c r="AJ603" s="104"/>
      <c r="AK603" s="4"/>
      <c r="AL603" s="16"/>
      <c r="AM603" s="16"/>
      <c r="AN603" s="28"/>
      <c r="AO603" s="17"/>
    </row>
    <row r="604" spans="27:41" ht="15.75" customHeight="1">
      <c r="AA604" s="16"/>
      <c r="AB604" s="16"/>
      <c r="AC604" s="16"/>
      <c r="AD604" s="16"/>
      <c r="AE604" s="264"/>
      <c r="AF604" s="101"/>
      <c r="AG604" s="101"/>
      <c r="AH604" s="101"/>
      <c r="AI604" s="101"/>
      <c r="AJ604" s="104"/>
      <c r="AK604" s="4"/>
      <c r="AL604" s="16"/>
      <c r="AM604" s="16"/>
      <c r="AN604" s="28"/>
      <c r="AO604" s="17"/>
    </row>
    <row r="605" spans="27:41" ht="15.75" customHeight="1">
      <c r="AA605" s="16"/>
      <c r="AB605" s="16"/>
      <c r="AC605" s="16"/>
      <c r="AD605" s="16"/>
      <c r="AE605" s="264"/>
      <c r="AF605" s="101"/>
      <c r="AG605" s="101"/>
      <c r="AH605" s="101"/>
      <c r="AI605" s="101"/>
      <c r="AJ605" s="104"/>
      <c r="AK605" s="4"/>
      <c r="AL605" s="16"/>
      <c r="AM605" s="16"/>
      <c r="AN605" s="28"/>
      <c r="AO605" s="17"/>
    </row>
    <row r="606" spans="27:41" ht="15.75" customHeight="1">
      <c r="AA606" s="16"/>
      <c r="AB606" s="16"/>
      <c r="AC606" s="16"/>
      <c r="AD606" s="16"/>
      <c r="AE606" s="264"/>
      <c r="AF606" s="101"/>
      <c r="AG606" s="101"/>
      <c r="AH606" s="101"/>
      <c r="AI606" s="101"/>
      <c r="AJ606" s="104"/>
      <c r="AK606" s="4"/>
      <c r="AL606" s="16"/>
      <c r="AM606" s="16"/>
      <c r="AN606" s="28"/>
      <c r="AO606" s="17"/>
    </row>
    <row r="607" spans="27:41" ht="15.75" customHeight="1">
      <c r="AA607" s="16"/>
      <c r="AB607" s="16"/>
      <c r="AC607" s="16"/>
      <c r="AD607" s="16"/>
      <c r="AE607" s="264"/>
      <c r="AF607" s="101"/>
      <c r="AG607" s="101"/>
      <c r="AH607" s="101"/>
      <c r="AI607" s="101"/>
      <c r="AJ607" s="104"/>
      <c r="AK607" s="4"/>
      <c r="AL607" s="16"/>
      <c r="AM607" s="16"/>
      <c r="AN607" s="28"/>
      <c r="AO607" s="17"/>
    </row>
    <row r="608" spans="27:41" ht="15.75" customHeight="1">
      <c r="AA608" s="16"/>
      <c r="AB608" s="16"/>
      <c r="AC608" s="16"/>
      <c r="AD608" s="16"/>
      <c r="AE608" s="264"/>
      <c r="AF608" s="101"/>
      <c r="AG608" s="101"/>
      <c r="AH608" s="101"/>
      <c r="AI608" s="101"/>
      <c r="AJ608" s="104"/>
      <c r="AK608" s="4"/>
      <c r="AL608" s="16"/>
      <c r="AM608" s="16"/>
      <c r="AN608" s="28"/>
      <c r="AO608" s="17"/>
    </row>
    <row r="609" spans="27:41" ht="15.75" customHeight="1">
      <c r="AA609" s="16"/>
      <c r="AB609" s="16"/>
      <c r="AC609" s="16"/>
      <c r="AD609" s="16"/>
      <c r="AE609" s="264"/>
      <c r="AF609" s="101"/>
      <c r="AG609" s="101"/>
      <c r="AH609" s="101"/>
      <c r="AI609" s="101"/>
      <c r="AJ609" s="104"/>
      <c r="AK609" s="4"/>
      <c r="AL609" s="16"/>
      <c r="AM609" s="16"/>
      <c r="AN609" s="28"/>
      <c r="AO609" s="17"/>
    </row>
    <row r="610" spans="27:41" ht="15.75" customHeight="1">
      <c r="AA610" s="16"/>
      <c r="AB610" s="16"/>
      <c r="AC610" s="16"/>
      <c r="AD610" s="16"/>
      <c r="AE610" s="264"/>
      <c r="AF610" s="101"/>
      <c r="AG610" s="101"/>
      <c r="AH610" s="101"/>
      <c r="AI610" s="101"/>
      <c r="AJ610" s="104"/>
      <c r="AK610" s="4"/>
      <c r="AL610" s="16"/>
      <c r="AM610" s="16"/>
      <c r="AN610" s="28"/>
      <c r="AO610" s="17"/>
    </row>
    <row r="611" spans="27:41" ht="15.75" customHeight="1">
      <c r="AA611" s="16"/>
      <c r="AB611" s="16"/>
      <c r="AC611" s="16"/>
      <c r="AD611" s="16"/>
      <c r="AE611" s="264"/>
      <c r="AF611" s="101"/>
      <c r="AG611" s="101"/>
      <c r="AH611" s="101"/>
      <c r="AI611" s="101"/>
      <c r="AJ611" s="104"/>
      <c r="AK611" s="4"/>
      <c r="AL611" s="16"/>
      <c r="AM611" s="16"/>
      <c r="AN611" s="28"/>
      <c r="AO611" s="17"/>
    </row>
    <row r="612" spans="27:41" ht="15.75" customHeight="1">
      <c r="AA612" s="16"/>
      <c r="AB612" s="16"/>
      <c r="AC612" s="16"/>
      <c r="AD612" s="16"/>
      <c r="AE612" s="264"/>
      <c r="AF612" s="101"/>
      <c r="AG612" s="101"/>
      <c r="AH612" s="101"/>
      <c r="AI612" s="101"/>
      <c r="AJ612" s="104"/>
      <c r="AK612" s="4"/>
      <c r="AL612" s="16"/>
      <c r="AM612" s="16"/>
      <c r="AN612" s="28"/>
      <c r="AO612" s="17"/>
    </row>
    <row r="613" spans="27:41" ht="15.75" customHeight="1">
      <c r="AA613" s="16"/>
      <c r="AB613" s="16"/>
      <c r="AC613" s="16"/>
      <c r="AD613" s="16"/>
      <c r="AE613" s="264"/>
      <c r="AF613" s="101"/>
      <c r="AG613" s="101"/>
      <c r="AH613" s="101"/>
      <c r="AI613" s="101"/>
      <c r="AJ613" s="104"/>
      <c r="AK613" s="4"/>
      <c r="AL613" s="16"/>
      <c r="AM613" s="16"/>
      <c r="AN613" s="28"/>
      <c r="AO613" s="17"/>
    </row>
    <row r="614" spans="27:41" ht="15.75" customHeight="1">
      <c r="AA614" s="16"/>
      <c r="AB614" s="16"/>
      <c r="AC614" s="16"/>
      <c r="AD614" s="16"/>
      <c r="AE614" s="264"/>
      <c r="AF614" s="101"/>
      <c r="AG614" s="101"/>
      <c r="AH614" s="101"/>
      <c r="AI614" s="101"/>
      <c r="AJ614" s="104"/>
      <c r="AK614" s="4"/>
      <c r="AL614" s="16"/>
      <c r="AM614" s="16"/>
      <c r="AN614" s="28"/>
      <c r="AO614" s="17"/>
    </row>
    <row r="615" spans="27:41" ht="15.75" customHeight="1">
      <c r="AA615" s="16"/>
      <c r="AB615" s="16"/>
      <c r="AC615" s="16"/>
      <c r="AD615" s="16"/>
      <c r="AE615" s="264"/>
      <c r="AF615" s="101"/>
      <c r="AG615" s="101"/>
      <c r="AH615" s="101"/>
      <c r="AI615" s="101"/>
      <c r="AJ615" s="104"/>
      <c r="AK615" s="4"/>
      <c r="AL615" s="16"/>
      <c r="AM615" s="16"/>
      <c r="AN615" s="28"/>
      <c r="AO615" s="17"/>
    </row>
    <row r="616" spans="27:41" ht="15.75" customHeight="1">
      <c r="AA616" s="18"/>
      <c r="AB616" s="18"/>
      <c r="AC616" s="18"/>
      <c r="AD616" s="18"/>
      <c r="AE616" s="264"/>
      <c r="AF616" s="101"/>
      <c r="AG616" s="101"/>
      <c r="AH616" s="101"/>
      <c r="AI616" s="101"/>
      <c r="AJ616" s="104"/>
      <c r="AK616" s="4"/>
      <c r="AL616" s="18"/>
      <c r="AM616" s="18"/>
      <c r="AN616" s="29"/>
      <c r="AO616" s="19"/>
    </row>
    <row r="617" spans="27:41" ht="15.75" customHeight="1">
      <c r="AA617" s="16"/>
      <c r="AB617" s="16"/>
      <c r="AC617" s="16"/>
      <c r="AD617" s="16"/>
      <c r="AE617" s="264"/>
      <c r="AF617" s="101"/>
      <c r="AG617" s="101"/>
      <c r="AH617" s="101"/>
      <c r="AI617" s="101"/>
      <c r="AJ617" s="104"/>
      <c r="AK617" s="4"/>
      <c r="AL617" s="16"/>
      <c r="AM617" s="16"/>
      <c r="AN617" s="28"/>
      <c r="AO617" s="17"/>
    </row>
    <row r="618" spans="27:41" ht="15.75" customHeight="1">
      <c r="AA618" s="16"/>
      <c r="AB618" s="16"/>
      <c r="AC618" s="16"/>
      <c r="AD618" s="16"/>
      <c r="AE618" s="264"/>
      <c r="AF618" s="101"/>
      <c r="AG618" s="101"/>
      <c r="AH618" s="101"/>
      <c r="AI618" s="101"/>
      <c r="AJ618" s="104"/>
      <c r="AK618" s="4"/>
      <c r="AL618" s="16"/>
      <c r="AM618" s="16"/>
      <c r="AN618" s="28"/>
      <c r="AO618" s="17"/>
    </row>
    <row r="619" spans="27:41" ht="15.75" customHeight="1">
      <c r="AA619" s="16"/>
      <c r="AB619" s="16"/>
      <c r="AC619" s="16"/>
      <c r="AD619" s="16"/>
      <c r="AE619" s="264"/>
      <c r="AF619" s="101"/>
      <c r="AG619" s="101"/>
      <c r="AH619" s="101"/>
      <c r="AI619" s="101"/>
      <c r="AJ619" s="104"/>
      <c r="AK619" s="4"/>
      <c r="AL619" s="16"/>
      <c r="AM619" s="16"/>
      <c r="AN619" s="28"/>
      <c r="AO619" s="17"/>
    </row>
    <row r="620" spans="27:41" ht="15.75" customHeight="1">
      <c r="AA620" s="16"/>
      <c r="AB620" s="16"/>
      <c r="AC620" s="16"/>
      <c r="AD620" s="16"/>
      <c r="AE620" s="264"/>
      <c r="AF620" s="101"/>
      <c r="AG620" s="101"/>
      <c r="AH620" s="101"/>
      <c r="AI620" s="101"/>
      <c r="AJ620" s="104"/>
      <c r="AK620" s="4"/>
      <c r="AL620" s="16"/>
      <c r="AM620" s="16"/>
      <c r="AN620" s="28"/>
      <c r="AO620" s="17"/>
    </row>
    <row r="621" spans="27:41" ht="15.75" customHeight="1">
      <c r="AA621" s="16"/>
      <c r="AB621" s="16"/>
      <c r="AC621" s="16"/>
      <c r="AD621" s="16"/>
      <c r="AE621" s="264"/>
      <c r="AF621" s="101"/>
      <c r="AG621" s="101"/>
      <c r="AH621" s="101"/>
      <c r="AI621" s="101"/>
      <c r="AJ621" s="104"/>
      <c r="AK621" s="4"/>
      <c r="AL621" s="16"/>
      <c r="AM621" s="16"/>
      <c r="AN621" s="28"/>
      <c r="AO621" s="17"/>
    </row>
    <row r="622" spans="27:41" ht="15.75" customHeight="1">
      <c r="AA622" s="16"/>
      <c r="AB622" s="16"/>
      <c r="AC622" s="16"/>
      <c r="AD622" s="16"/>
      <c r="AE622" s="264"/>
      <c r="AF622" s="101"/>
      <c r="AG622" s="101"/>
      <c r="AH622" s="101"/>
      <c r="AI622" s="101"/>
      <c r="AJ622" s="104"/>
      <c r="AK622" s="4"/>
      <c r="AL622" s="16"/>
      <c r="AM622" s="16"/>
      <c r="AN622" s="28"/>
      <c r="AO622" s="17"/>
    </row>
    <row r="623" spans="27:41" ht="15.75" customHeight="1">
      <c r="AA623" s="16"/>
      <c r="AB623" s="16"/>
      <c r="AC623" s="16"/>
      <c r="AD623" s="16"/>
      <c r="AE623" s="264"/>
      <c r="AF623" s="101"/>
      <c r="AG623" s="101"/>
      <c r="AH623" s="101"/>
      <c r="AI623" s="101"/>
      <c r="AJ623" s="104"/>
      <c r="AK623" s="4"/>
      <c r="AL623" s="16"/>
      <c r="AM623" s="16"/>
      <c r="AN623" s="28"/>
      <c r="AO623" s="17"/>
    </row>
    <row r="624" spans="27:41" ht="15.75" customHeight="1">
      <c r="AA624" s="16"/>
      <c r="AB624" s="16"/>
      <c r="AC624" s="16"/>
      <c r="AD624" s="16"/>
      <c r="AE624" s="264"/>
      <c r="AF624" s="101"/>
      <c r="AG624" s="101"/>
      <c r="AH624" s="101"/>
      <c r="AI624" s="101"/>
      <c r="AJ624" s="104"/>
      <c r="AK624" s="4"/>
      <c r="AL624" s="16"/>
      <c r="AM624" s="16"/>
      <c r="AN624" s="28"/>
      <c r="AO624" s="17"/>
    </row>
    <row r="625" spans="27:41" ht="15.75" customHeight="1">
      <c r="AA625" s="16"/>
      <c r="AB625" s="16"/>
      <c r="AC625" s="16"/>
      <c r="AD625" s="16"/>
      <c r="AE625" s="264"/>
      <c r="AF625" s="101"/>
      <c r="AG625" s="101"/>
      <c r="AH625" s="101"/>
      <c r="AI625" s="101"/>
      <c r="AJ625" s="104"/>
      <c r="AK625" s="4"/>
      <c r="AL625" s="16"/>
      <c r="AM625" s="16"/>
      <c r="AN625" s="28"/>
      <c r="AO625" s="17"/>
    </row>
    <row r="626" spans="27:41" ht="15.75" customHeight="1">
      <c r="AA626" s="16"/>
      <c r="AB626" s="16"/>
      <c r="AC626" s="16"/>
      <c r="AD626" s="16"/>
      <c r="AE626" s="264"/>
      <c r="AF626" s="101"/>
      <c r="AG626" s="101"/>
      <c r="AH626" s="101"/>
      <c r="AI626" s="101"/>
      <c r="AJ626" s="104"/>
      <c r="AK626" s="4"/>
      <c r="AL626" s="16"/>
      <c r="AM626" s="16"/>
      <c r="AN626" s="28"/>
      <c r="AO626" s="17"/>
    </row>
    <row r="627" spans="27:41" ht="15.75" customHeight="1">
      <c r="AA627" s="16"/>
      <c r="AB627" s="16"/>
      <c r="AC627" s="16"/>
      <c r="AD627" s="16"/>
      <c r="AE627" s="264"/>
      <c r="AF627" s="101"/>
      <c r="AG627" s="101"/>
      <c r="AH627" s="101"/>
      <c r="AI627" s="101"/>
      <c r="AJ627" s="104"/>
      <c r="AK627" s="4"/>
      <c r="AL627" s="16"/>
      <c r="AM627" s="16"/>
      <c r="AN627" s="28"/>
      <c r="AO627" s="17"/>
    </row>
    <row r="628" spans="27:41" ht="15.75" customHeight="1">
      <c r="AA628" s="16"/>
      <c r="AB628" s="16"/>
      <c r="AC628" s="16"/>
      <c r="AD628" s="16"/>
      <c r="AE628" s="264"/>
      <c r="AF628" s="101"/>
      <c r="AG628" s="101"/>
      <c r="AH628" s="101"/>
      <c r="AI628" s="101"/>
      <c r="AJ628" s="104"/>
      <c r="AK628" s="4"/>
      <c r="AL628" s="16"/>
      <c r="AM628" s="16"/>
      <c r="AN628" s="28"/>
      <c r="AO628" s="17"/>
    </row>
    <row r="629" spans="27:41" ht="15.75" customHeight="1">
      <c r="AA629" s="16"/>
      <c r="AB629" s="16"/>
      <c r="AC629" s="16"/>
      <c r="AD629" s="16"/>
      <c r="AE629" s="264"/>
      <c r="AF629" s="101"/>
      <c r="AG629" s="101"/>
      <c r="AH629" s="101"/>
      <c r="AI629" s="101"/>
      <c r="AJ629" s="104"/>
      <c r="AK629" s="4"/>
      <c r="AL629" s="16"/>
      <c r="AM629" s="16"/>
      <c r="AN629" s="28"/>
      <c r="AO629" s="17"/>
    </row>
    <row r="630" spans="27:41" ht="15.75" customHeight="1">
      <c r="AA630" s="16"/>
      <c r="AB630" s="16"/>
      <c r="AC630" s="16"/>
      <c r="AD630" s="16"/>
      <c r="AE630" s="264"/>
      <c r="AF630" s="101"/>
      <c r="AG630" s="101"/>
      <c r="AH630" s="101"/>
      <c r="AI630" s="101"/>
      <c r="AJ630" s="104"/>
      <c r="AK630" s="4"/>
      <c r="AL630" s="16"/>
      <c r="AM630" s="16"/>
      <c r="AN630" s="28"/>
      <c r="AO630" s="17"/>
    </row>
    <row r="631" spans="27:41" ht="15.75" customHeight="1">
      <c r="AA631" s="16"/>
      <c r="AB631" s="16"/>
      <c r="AC631" s="16"/>
      <c r="AD631" s="16"/>
      <c r="AE631" s="264"/>
      <c r="AF631" s="101"/>
      <c r="AG631" s="101"/>
      <c r="AH631" s="101"/>
      <c r="AI631" s="101"/>
      <c r="AJ631" s="104"/>
      <c r="AK631" s="4"/>
      <c r="AL631" s="16"/>
      <c r="AM631" s="16"/>
      <c r="AN631" s="28"/>
      <c r="AO631" s="17"/>
    </row>
    <row r="632" spans="27:41" ht="15.75" customHeight="1">
      <c r="AA632" s="16"/>
      <c r="AB632" s="16"/>
      <c r="AC632" s="16"/>
      <c r="AD632" s="16"/>
      <c r="AE632" s="264"/>
      <c r="AF632" s="101"/>
      <c r="AG632" s="101"/>
      <c r="AH632" s="101"/>
      <c r="AI632" s="101"/>
      <c r="AJ632" s="104"/>
      <c r="AK632" s="4"/>
      <c r="AL632" s="16"/>
      <c r="AM632" s="16"/>
      <c r="AN632" s="28"/>
      <c r="AO632" s="17"/>
    </row>
    <row r="633" spans="27:41" ht="15.75" customHeight="1">
      <c r="AA633" s="16"/>
      <c r="AB633" s="16"/>
      <c r="AC633" s="16"/>
      <c r="AD633" s="16"/>
      <c r="AE633" s="264"/>
      <c r="AF633" s="101"/>
      <c r="AG633" s="101"/>
      <c r="AH633" s="101"/>
      <c r="AI633" s="101"/>
      <c r="AJ633" s="104"/>
      <c r="AK633" s="4"/>
      <c r="AL633" s="16"/>
      <c r="AM633" s="16"/>
      <c r="AN633" s="28"/>
      <c r="AO633" s="17"/>
    </row>
    <row r="634" spans="27:41" ht="15.75" customHeight="1">
      <c r="AA634" s="16"/>
      <c r="AB634" s="16"/>
      <c r="AC634" s="16"/>
      <c r="AD634" s="16"/>
      <c r="AE634" s="264"/>
      <c r="AF634" s="101"/>
      <c r="AG634" s="101"/>
      <c r="AH634" s="101"/>
      <c r="AI634" s="101"/>
      <c r="AJ634" s="104"/>
      <c r="AK634" s="4"/>
      <c r="AL634" s="16"/>
      <c r="AM634" s="16"/>
      <c r="AN634" s="28"/>
      <c r="AO634" s="17"/>
    </row>
    <row r="635" spans="27:41" ht="15.75" customHeight="1">
      <c r="AA635" s="16"/>
      <c r="AB635" s="16"/>
      <c r="AC635" s="16"/>
      <c r="AD635" s="16"/>
      <c r="AE635" s="264"/>
      <c r="AF635" s="101"/>
      <c r="AG635" s="101"/>
      <c r="AH635" s="101"/>
      <c r="AI635" s="101"/>
      <c r="AJ635" s="104"/>
      <c r="AK635" s="4"/>
      <c r="AL635" s="16"/>
      <c r="AM635" s="16"/>
      <c r="AN635" s="28"/>
      <c r="AO635" s="17"/>
    </row>
    <row r="636" spans="27:41" ht="15.75" customHeight="1">
      <c r="AA636" s="16"/>
      <c r="AB636" s="16"/>
      <c r="AC636" s="16"/>
      <c r="AD636" s="16"/>
      <c r="AE636" s="264"/>
      <c r="AF636" s="101"/>
      <c r="AG636" s="101"/>
      <c r="AH636" s="101"/>
      <c r="AI636" s="101"/>
      <c r="AJ636" s="104"/>
      <c r="AK636" s="4"/>
      <c r="AL636" s="16"/>
      <c r="AM636" s="16"/>
      <c r="AN636" s="28"/>
      <c r="AO636" s="17"/>
    </row>
    <row r="637" spans="27:41" ht="15.75" customHeight="1">
      <c r="AA637" s="16"/>
      <c r="AB637" s="16"/>
      <c r="AC637" s="16"/>
      <c r="AD637" s="16"/>
      <c r="AE637" s="264"/>
      <c r="AF637" s="101"/>
      <c r="AG637" s="101"/>
      <c r="AH637" s="101"/>
      <c r="AI637" s="101"/>
      <c r="AJ637" s="104"/>
      <c r="AK637" s="4"/>
      <c r="AL637" s="16"/>
      <c r="AM637" s="16"/>
      <c r="AN637" s="28"/>
      <c r="AO637" s="17"/>
    </row>
    <row r="638" spans="27:41" ht="15.75" customHeight="1">
      <c r="AA638" s="16"/>
      <c r="AB638" s="16"/>
      <c r="AC638" s="16"/>
      <c r="AD638" s="16"/>
      <c r="AE638" s="264"/>
      <c r="AF638" s="101"/>
      <c r="AG638" s="101"/>
      <c r="AH638" s="101"/>
      <c r="AI638" s="101"/>
      <c r="AJ638" s="104"/>
      <c r="AK638" s="4"/>
      <c r="AL638" s="16"/>
      <c r="AM638" s="16"/>
      <c r="AN638" s="28"/>
      <c r="AO638" s="17"/>
    </row>
    <row r="639" spans="27:41" ht="15.75" customHeight="1">
      <c r="AA639" s="16"/>
      <c r="AB639" s="16"/>
      <c r="AC639" s="16"/>
      <c r="AD639" s="16"/>
      <c r="AE639" s="264"/>
      <c r="AF639" s="101"/>
      <c r="AG639" s="101"/>
      <c r="AH639" s="101"/>
      <c r="AI639" s="101"/>
      <c r="AJ639" s="104"/>
      <c r="AK639" s="4"/>
      <c r="AL639" s="16"/>
      <c r="AM639" s="16"/>
      <c r="AN639" s="28"/>
      <c r="AO639" s="17"/>
    </row>
    <row r="640" spans="27:41" ht="15.75" customHeight="1">
      <c r="AA640" s="16"/>
      <c r="AB640" s="16"/>
      <c r="AC640" s="16"/>
      <c r="AD640" s="16"/>
      <c r="AE640" s="264"/>
      <c r="AF640" s="101"/>
      <c r="AG640" s="101"/>
      <c r="AH640" s="101"/>
      <c r="AI640" s="101"/>
      <c r="AJ640" s="104"/>
      <c r="AK640" s="4"/>
      <c r="AL640" s="16"/>
      <c r="AM640" s="16"/>
      <c r="AN640" s="28"/>
      <c r="AO640" s="17"/>
    </row>
    <row r="641" spans="27:41" ht="15.75" customHeight="1">
      <c r="AA641" s="16"/>
      <c r="AB641" s="16"/>
      <c r="AC641" s="16"/>
      <c r="AD641" s="16"/>
      <c r="AE641" s="264"/>
      <c r="AF641" s="101"/>
      <c r="AG641" s="101"/>
      <c r="AH641" s="101"/>
      <c r="AI641" s="101"/>
      <c r="AJ641" s="104"/>
      <c r="AK641" s="4"/>
      <c r="AL641" s="16"/>
      <c r="AM641" s="16"/>
      <c r="AN641" s="28"/>
      <c r="AO641" s="17"/>
    </row>
    <row r="642" spans="27:41" ht="15.75" customHeight="1">
      <c r="AA642" s="16"/>
      <c r="AB642" s="16"/>
      <c r="AC642" s="16"/>
      <c r="AD642" s="16"/>
      <c r="AE642" s="264"/>
      <c r="AF642" s="101"/>
      <c r="AG642" s="101"/>
      <c r="AH642" s="101"/>
      <c r="AI642" s="101"/>
      <c r="AJ642" s="104"/>
      <c r="AK642" s="4"/>
      <c r="AL642" s="16"/>
      <c r="AM642" s="16"/>
      <c r="AN642" s="28"/>
      <c r="AO642" s="17"/>
    </row>
    <row r="643" spans="27:41" ht="15.75" customHeight="1">
      <c r="AA643" s="16"/>
      <c r="AB643" s="16"/>
      <c r="AC643" s="16"/>
      <c r="AD643" s="16"/>
      <c r="AE643" s="264"/>
      <c r="AF643" s="101"/>
      <c r="AG643" s="101"/>
      <c r="AH643" s="101"/>
      <c r="AI643" s="101"/>
      <c r="AJ643" s="104"/>
      <c r="AK643" s="4"/>
      <c r="AL643" s="16"/>
      <c r="AM643" s="16"/>
      <c r="AN643" s="28"/>
      <c r="AO643" s="17"/>
    </row>
    <row r="644" spans="27:41" ht="15.75" customHeight="1">
      <c r="AA644" s="16"/>
      <c r="AB644" s="16"/>
      <c r="AC644" s="16"/>
      <c r="AD644" s="16"/>
      <c r="AE644" s="264"/>
      <c r="AF644" s="101"/>
      <c r="AG644" s="101"/>
      <c r="AH644" s="101"/>
      <c r="AI644" s="101"/>
      <c r="AJ644" s="104"/>
      <c r="AK644" s="4"/>
      <c r="AL644" s="16"/>
      <c r="AM644" s="16"/>
      <c r="AN644" s="28"/>
      <c r="AO644" s="17"/>
    </row>
    <row r="645" spans="27:41" ht="15.75" customHeight="1">
      <c r="AA645" s="16"/>
      <c r="AB645" s="16"/>
      <c r="AC645" s="16"/>
      <c r="AD645" s="16"/>
      <c r="AE645" s="264"/>
      <c r="AF645" s="101"/>
      <c r="AG645" s="101"/>
      <c r="AH645" s="101"/>
      <c r="AI645" s="101"/>
      <c r="AJ645" s="104"/>
      <c r="AK645" s="4"/>
      <c r="AL645" s="16"/>
      <c r="AM645" s="16"/>
      <c r="AN645" s="28"/>
      <c r="AO645" s="17"/>
    </row>
    <row r="646" spans="27:41" ht="15.75" customHeight="1">
      <c r="AA646" s="16"/>
      <c r="AB646" s="16"/>
      <c r="AC646" s="16"/>
      <c r="AD646" s="16"/>
      <c r="AE646" s="264"/>
      <c r="AF646" s="101"/>
      <c r="AG646" s="101"/>
      <c r="AH646" s="101"/>
      <c r="AI646" s="101"/>
      <c r="AJ646" s="104"/>
      <c r="AK646" s="4"/>
      <c r="AL646" s="16"/>
      <c r="AM646" s="16"/>
      <c r="AN646" s="28"/>
      <c r="AO646" s="17"/>
    </row>
    <row r="647" spans="27:41" ht="15.75" customHeight="1">
      <c r="AA647" s="16"/>
      <c r="AB647" s="16"/>
      <c r="AC647" s="16"/>
      <c r="AD647" s="16"/>
      <c r="AE647" s="264"/>
      <c r="AF647" s="101"/>
      <c r="AG647" s="101"/>
      <c r="AH647" s="101"/>
      <c r="AI647" s="101"/>
      <c r="AJ647" s="104"/>
      <c r="AK647" s="4"/>
      <c r="AL647" s="16"/>
      <c r="AM647" s="16"/>
      <c r="AN647" s="28"/>
      <c r="AO647" s="17"/>
    </row>
    <row r="648" spans="27:41" ht="15.75" customHeight="1">
      <c r="AA648" s="16"/>
      <c r="AB648" s="16"/>
      <c r="AC648" s="16"/>
      <c r="AD648" s="16"/>
      <c r="AE648" s="264"/>
      <c r="AF648" s="101"/>
      <c r="AG648" s="101"/>
      <c r="AH648" s="101"/>
      <c r="AI648" s="101"/>
      <c r="AJ648" s="104"/>
      <c r="AK648" s="4"/>
      <c r="AL648" s="16"/>
      <c r="AM648" s="16"/>
      <c r="AN648" s="28"/>
      <c r="AO648" s="17"/>
    </row>
    <row r="649" spans="27:41" ht="15.75" customHeight="1">
      <c r="AA649" s="16"/>
      <c r="AB649" s="16"/>
      <c r="AC649" s="16"/>
      <c r="AD649" s="16"/>
      <c r="AE649" s="264"/>
      <c r="AF649" s="101"/>
      <c r="AG649" s="101"/>
      <c r="AH649" s="101"/>
      <c r="AI649" s="101"/>
      <c r="AJ649" s="104"/>
      <c r="AK649" s="4"/>
      <c r="AL649" s="16"/>
      <c r="AM649" s="16"/>
      <c r="AN649" s="28"/>
      <c r="AO649" s="17"/>
    </row>
    <row r="650" spans="27:41" ht="15.75" customHeight="1">
      <c r="AA650" s="16"/>
      <c r="AB650" s="16"/>
      <c r="AC650" s="16"/>
      <c r="AD650" s="16"/>
      <c r="AE650" s="264"/>
      <c r="AF650" s="101"/>
      <c r="AG650" s="101"/>
      <c r="AH650" s="101"/>
      <c r="AI650" s="101"/>
      <c r="AJ650" s="104"/>
      <c r="AK650" s="4"/>
      <c r="AL650" s="16"/>
      <c r="AM650" s="16"/>
      <c r="AN650" s="28"/>
      <c r="AO650" s="17"/>
    </row>
    <row r="651" spans="27:41" ht="15.75" customHeight="1">
      <c r="AA651" s="16"/>
      <c r="AB651" s="16"/>
      <c r="AC651" s="16"/>
      <c r="AD651" s="16"/>
      <c r="AE651" s="264"/>
      <c r="AF651" s="101"/>
      <c r="AG651" s="101"/>
      <c r="AH651" s="101"/>
      <c r="AI651" s="101"/>
      <c r="AJ651" s="104"/>
      <c r="AK651" s="4"/>
      <c r="AL651" s="16"/>
      <c r="AM651" s="16"/>
      <c r="AN651" s="28"/>
      <c r="AO651" s="17"/>
    </row>
    <row r="652" spans="27:41" ht="15.75" customHeight="1">
      <c r="AA652" s="16"/>
      <c r="AB652" s="16"/>
      <c r="AC652" s="16"/>
      <c r="AD652" s="16"/>
      <c r="AE652" s="264"/>
      <c r="AF652" s="101"/>
      <c r="AG652" s="101"/>
      <c r="AH652" s="101"/>
      <c r="AI652" s="101"/>
      <c r="AJ652" s="104"/>
      <c r="AK652" s="4"/>
      <c r="AL652" s="16"/>
      <c r="AM652" s="16"/>
      <c r="AN652" s="28"/>
      <c r="AO652" s="17"/>
    </row>
    <row r="653" spans="27:41" ht="15.75" customHeight="1">
      <c r="AA653" s="16"/>
      <c r="AB653" s="16"/>
      <c r="AC653" s="16"/>
      <c r="AD653" s="16"/>
      <c r="AE653" s="264"/>
      <c r="AF653" s="101"/>
      <c r="AG653" s="101"/>
      <c r="AH653" s="101"/>
      <c r="AI653" s="101"/>
      <c r="AJ653" s="104"/>
      <c r="AK653" s="4"/>
      <c r="AL653" s="16"/>
      <c r="AM653" s="16"/>
      <c r="AN653" s="28"/>
      <c r="AO653" s="17"/>
    </row>
    <row r="654" spans="27:41" ht="15.75" customHeight="1">
      <c r="AA654" s="16"/>
      <c r="AB654" s="16"/>
      <c r="AC654" s="16"/>
      <c r="AD654" s="16"/>
      <c r="AE654" s="264"/>
      <c r="AF654" s="101"/>
      <c r="AG654" s="101"/>
      <c r="AH654" s="101"/>
      <c r="AI654" s="101"/>
      <c r="AJ654" s="104"/>
      <c r="AK654" s="4"/>
      <c r="AL654" s="16"/>
      <c r="AM654" s="16"/>
      <c r="AN654" s="28"/>
      <c r="AO654" s="17"/>
    </row>
    <row r="655" spans="27:41" ht="15.75" customHeight="1">
      <c r="AA655" s="16"/>
      <c r="AB655" s="16"/>
      <c r="AC655" s="16"/>
      <c r="AD655" s="16"/>
      <c r="AE655" s="264"/>
      <c r="AF655" s="101"/>
      <c r="AG655" s="101"/>
      <c r="AH655" s="101"/>
      <c r="AI655" s="101"/>
      <c r="AJ655" s="104"/>
      <c r="AK655" s="4"/>
      <c r="AL655" s="16"/>
      <c r="AM655" s="16"/>
      <c r="AN655" s="28"/>
      <c r="AO655" s="17"/>
    </row>
    <row r="656" spans="27:41" ht="15.75" customHeight="1">
      <c r="AA656" s="16"/>
      <c r="AB656" s="16"/>
      <c r="AC656" s="16"/>
      <c r="AD656" s="16"/>
      <c r="AE656" s="264"/>
      <c r="AF656" s="101"/>
      <c r="AG656" s="101"/>
      <c r="AH656" s="101"/>
      <c r="AI656" s="101"/>
      <c r="AJ656" s="104"/>
      <c r="AK656" s="4"/>
      <c r="AL656" s="16"/>
      <c r="AM656" s="16"/>
      <c r="AN656" s="28"/>
      <c r="AO656" s="17"/>
    </row>
    <row r="657" spans="27:41" ht="15.75" customHeight="1">
      <c r="AA657" s="16"/>
      <c r="AB657" s="16"/>
      <c r="AC657" s="16"/>
      <c r="AD657" s="16"/>
      <c r="AE657" s="264"/>
      <c r="AF657" s="101"/>
      <c r="AG657" s="101"/>
      <c r="AH657" s="101"/>
      <c r="AI657" s="101"/>
      <c r="AJ657" s="104"/>
      <c r="AK657" s="4"/>
      <c r="AL657" s="16"/>
      <c r="AM657" s="16"/>
      <c r="AN657" s="28"/>
      <c r="AO657" s="17"/>
    </row>
    <row r="658" spans="27:41" ht="15.75" customHeight="1">
      <c r="AA658" s="16"/>
      <c r="AB658" s="16"/>
      <c r="AC658" s="16"/>
      <c r="AD658" s="16"/>
      <c r="AE658" s="264"/>
      <c r="AF658" s="101"/>
      <c r="AG658" s="101"/>
      <c r="AH658" s="101"/>
      <c r="AI658" s="101"/>
      <c r="AJ658" s="104"/>
      <c r="AK658" s="4"/>
      <c r="AL658" s="16"/>
      <c r="AM658" s="16"/>
      <c r="AN658" s="28"/>
      <c r="AO658" s="17"/>
    </row>
    <row r="659" spans="27:41" ht="15.75" customHeight="1">
      <c r="AA659" s="16"/>
      <c r="AB659" s="16"/>
      <c r="AC659" s="16"/>
      <c r="AD659" s="16"/>
      <c r="AE659" s="264"/>
      <c r="AF659" s="101"/>
      <c r="AG659" s="101"/>
      <c r="AH659" s="101"/>
      <c r="AI659" s="101"/>
      <c r="AJ659" s="104"/>
      <c r="AK659" s="4"/>
      <c r="AL659" s="16"/>
      <c r="AM659" s="16"/>
      <c r="AN659" s="28"/>
      <c r="AO659" s="17"/>
    </row>
    <row r="660" spans="27:41" ht="15.75" customHeight="1">
      <c r="AA660" s="16"/>
      <c r="AB660" s="16"/>
      <c r="AC660" s="16"/>
      <c r="AD660" s="16"/>
      <c r="AE660" s="264"/>
      <c r="AF660" s="101"/>
      <c r="AG660" s="101"/>
      <c r="AH660" s="101"/>
      <c r="AI660" s="101"/>
      <c r="AJ660" s="104"/>
      <c r="AK660" s="4"/>
      <c r="AL660" s="16"/>
      <c r="AM660" s="16"/>
      <c r="AN660" s="28"/>
      <c r="AO660" s="17"/>
    </row>
    <row r="661" spans="27:41" ht="15.75" customHeight="1">
      <c r="AA661" s="16"/>
      <c r="AB661" s="16"/>
      <c r="AC661" s="16"/>
      <c r="AD661" s="16"/>
      <c r="AE661" s="264"/>
      <c r="AF661" s="101"/>
      <c r="AG661" s="101"/>
      <c r="AH661" s="101"/>
      <c r="AI661" s="101"/>
      <c r="AJ661" s="104"/>
      <c r="AK661" s="4"/>
      <c r="AL661" s="16"/>
      <c r="AM661" s="16"/>
      <c r="AN661" s="28"/>
      <c r="AO661" s="17"/>
    </row>
    <row r="662" spans="27:41" ht="15.75" customHeight="1">
      <c r="AA662" s="16"/>
      <c r="AB662" s="16"/>
      <c r="AC662" s="16"/>
      <c r="AD662" s="16"/>
      <c r="AE662" s="264"/>
      <c r="AF662" s="101"/>
      <c r="AG662" s="101"/>
      <c r="AH662" s="101"/>
      <c r="AI662" s="101"/>
      <c r="AJ662" s="104"/>
      <c r="AK662" s="4"/>
      <c r="AL662" s="16"/>
      <c r="AM662" s="16"/>
      <c r="AN662" s="28"/>
      <c r="AO662" s="17"/>
    </row>
    <row r="663" spans="27:41" ht="15.75" customHeight="1">
      <c r="AA663" s="16"/>
      <c r="AB663" s="16"/>
      <c r="AC663" s="16"/>
      <c r="AD663" s="16"/>
      <c r="AE663" s="264"/>
      <c r="AF663" s="101"/>
      <c r="AG663" s="101"/>
      <c r="AH663" s="101"/>
      <c r="AI663" s="101"/>
      <c r="AJ663" s="104"/>
      <c r="AK663" s="4"/>
      <c r="AL663" s="16"/>
      <c r="AM663" s="16"/>
      <c r="AN663" s="28"/>
      <c r="AO663" s="17"/>
    </row>
    <row r="664" spans="27:41" ht="15.75" customHeight="1">
      <c r="AA664" s="16"/>
      <c r="AB664" s="16"/>
      <c r="AC664" s="16"/>
      <c r="AD664" s="16"/>
      <c r="AE664" s="264"/>
      <c r="AF664" s="101"/>
      <c r="AG664" s="101"/>
      <c r="AH664" s="101"/>
      <c r="AI664" s="101"/>
      <c r="AJ664" s="104"/>
      <c r="AK664" s="4"/>
      <c r="AL664" s="16"/>
      <c r="AM664" s="16"/>
      <c r="AN664" s="28"/>
      <c r="AO664" s="17"/>
    </row>
    <row r="665" spans="27:41" ht="15.75" customHeight="1">
      <c r="AA665" s="16"/>
      <c r="AB665" s="16"/>
      <c r="AC665" s="16"/>
      <c r="AD665" s="16"/>
      <c r="AE665" s="264"/>
      <c r="AF665" s="101"/>
      <c r="AG665" s="101"/>
      <c r="AH665" s="101"/>
      <c r="AI665" s="101"/>
      <c r="AJ665" s="104"/>
      <c r="AK665" s="4"/>
      <c r="AL665" s="16"/>
      <c r="AM665" s="16"/>
      <c r="AN665" s="28"/>
      <c r="AO665" s="17"/>
    </row>
    <row r="666" spans="27:41" ht="15.75" customHeight="1">
      <c r="AA666" s="16"/>
      <c r="AB666" s="16"/>
      <c r="AC666" s="16"/>
      <c r="AD666" s="16"/>
      <c r="AE666" s="264"/>
      <c r="AF666" s="101"/>
      <c r="AG666" s="101"/>
      <c r="AH666" s="101"/>
      <c r="AI666" s="101"/>
      <c r="AJ666" s="104"/>
      <c r="AK666" s="4"/>
      <c r="AL666" s="16"/>
      <c r="AM666" s="16"/>
      <c r="AN666" s="28"/>
      <c r="AO666" s="17"/>
    </row>
    <row r="667" spans="27:41" ht="15.75" customHeight="1">
      <c r="AA667" s="20"/>
      <c r="AB667" s="20"/>
      <c r="AC667" s="20"/>
      <c r="AD667" s="20"/>
      <c r="AE667" s="264"/>
      <c r="AF667" s="101"/>
      <c r="AG667" s="101"/>
      <c r="AH667" s="101"/>
      <c r="AI667" s="101"/>
      <c r="AJ667" s="104"/>
      <c r="AK667" s="4"/>
      <c r="AL667" s="20"/>
      <c r="AM667" s="20"/>
      <c r="AN667" s="30"/>
      <c r="AO667" s="21"/>
    </row>
    <row r="668" spans="27:41" ht="15.75" customHeight="1">
      <c r="AA668" s="20"/>
      <c r="AB668" s="20"/>
      <c r="AC668" s="20"/>
      <c r="AD668" s="20"/>
      <c r="AE668" s="264"/>
      <c r="AF668" s="101"/>
      <c r="AG668" s="101"/>
      <c r="AH668" s="101"/>
      <c r="AI668" s="101"/>
      <c r="AJ668" s="104"/>
      <c r="AK668" s="4"/>
      <c r="AL668" s="20"/>
      <c r="AM668" s="20"/>
      <c r="AN668" s="30"/>
      <c r="AO668" s="21"/>
    </row>
    <row r="669" spans="27:41" ht="15.75" customHeight="1">
      <c r="AA669" s="20"/>
      <c r="AB669" s="20"/>
      <c r="AC669" s="20"/>
      <c r="AD669" s="20"/>
      <c r="AE669" s="264"/>
      <c r="AF669" s="101"/>
      <c r="AG669" s="101"/>
      <c r="AH669" s="101"/>
      <c r="AI669" s="101"/>
      <c r="AJ669" s="104"/>
      <c r="AK669" s="4"/>
      <c r="AL669" s="20"/>
      <c r="AM669" s="20"/>
      <c r="AN669" s="30"/>
      <c r="AO669" s="21"/>
    </row>
    <row r="670" spans="27:41" ht="15.75" customHeight="1">
      <c r="AA670" s="20"/>
      <c r="AB670" s="20"/>
      <c r="AC670" s="20"/>
      <c r="AD670" s="20"/>
      <c r="AE670" s="264"/>
      <c r="AF670" s="101"/>
      <c r="AG670" s="101"/>
      <c r="AH670" s="101"/>
      <c r="AI670" s="101"/>
      <c r="AJ670" s="104"/>
      <c r="AK670" s="4"/>
      <c r="AL670" s="20"/>
      <c r="AM670" s="20"/>
      <c r="AN670" s="30"/>
      <c r="AO670" s="21"/>
    </row>
    <row r="671" spans="27:41" ht="15.75" customHeight="1">
      <c r="AA671" s="20"/>
      <c r="AB671" s="20"/>
      <c r="AC671" s="20"/>
      <c r="AD671" s="20"/>
      <c r="AE671" s="264"/>
      <c r="AF671" s="101"/>
      <c r="AG671" s="101"/>
      <c r="AH671" s="101"/>
      <c r="AI671" s="101"/>
      <c r="AJ671" s="104"/>
      <c r="AK671" s="4"/>
      <c r="AL671" s="20"/>
      <c r="AM671" s="20"/>
      <c r="AN671" s="30"/>
      <c r="AO671" s="21"/>
    </row>
    <row r="672" spans="27:41" ht="15.75" customHeight="1">
      <c r="AA672" s="20"/>
      <c r="AB672" s="20"/>
      <c r="AC672" s="20"/>
      <c r="AD672" s="20"/>
      <c r="AE672" s="264"/>
      <c r="AF672" s="101"/>
      <c r="AG672" s="101"/>
      <c r="AH672" s="101"/>
      <c r="AI672" s="101"/>
      <c r="AJ672" s="104"/>
      <c r="AK672" s="4"/>
      <c r="AL672" s="20"/>
      <c r="AM672" s="20"/>
      <c r="AN672" s="30"/>
      <c r="AO672" s="21"/>
    </row>
    <row r="673" spans="27:41" ht="15.75" customHeight="1">
      <c r="AA673" s="20"/>
      <c r="AB673" s="20"/>
      <c r="AC673" s="20"/>
      <c r="AD673" s="20"/>
      <c r="AE673" s="264"/>
      <c r="AF673" s="101"/>
      <c r="AG673" s="101"/>
      <c r="AH673" s="101"/>
      <c r="AI673" s="101"/>
      <c r="AJ673" s="104"/>
      <c r="AK673" s="4"/>
      <c r="AL673" s="20"/>
      <c r="AM673" s="20"/>
      <c r="AN673" s="30"/>
      <c r="AO673" s="21"/>
    </row>
    <row r="674" spans="27:41" ht="15.75" customHeight="1">
      <c r="AA674" s="20"/>
      <c r="AB674" s="20"/>
      <c r="AC674" s="20"/>
      <c r="AD674" s="20"/>
      <c r="AE674" s="264"/>
      <c r="AF674" s="101"/>
      <c r="AG674" s="101"/>
      <c r="AH674" s="101"/>
      <c r="AI674" s="101"/>
      <c r="AJ674" s="104"/>
      <c r="AK674" s="4"/>
      <c r="AL674" s="20"/>
      <c r="AM674" s="20"/>
      <c r="AN674" s="30"/>
      <c r="AO674" s="21"/>
    </row>
    <row r="675" spans="27:41" ht="15.75" customHeight="1">
      <c r="AA675" s="20"/>
      <c r="AB675" s="20"/>
      <c r="AC675" s="20"/>
      <c r="AD675" s="20"/>
      <c r="AE675" s="264"/>
      <c r="AF675" s="101"/>
      <c r="AG675" s="101"/>
      <c r="AH675" s="101"/>
      <c r="AI675" s="101"/>
      <c r="AJ675" s="104"/>
      <c r="AK675" s="4"/>
      <c r="AL675" s="20"/>
      <c r="AM675" s="20"/>
      <c r="AN675" s="30"/>
      <c r="AO675" s="21"/>
    </row>
    <row r="676" spans="27:41" ht="15.75" customHeight="1">
      <c r="AA676" s="20"/>
      <c r="AB676" s="20"/>
      <c r="AC676" s="20"/>
      <c r="AD676" s="20"/>
      <c r="AE676" s="264"/>
      <c r="AF676" s="101"/>
      <c r="AG676" s="101"/>
      <c r="AH676" s="101"/>
      <c r="AI676" s="101"/>
      <c r="AJ676" s="104"/>
      <c r="AK676" s="4"/>
      <c r="AL676" s="20"/>
      <c r="AM676" s="20"/>
      <c r="AN676" s="30"/>
      <c r="AO676" s="21"/>
    </row>
    <row r="677" spans="27:41" ht="15.75" customHeight="1">
      <c r="AA677" s="20"/>
      <c r="AB677" s="20"/>
      <c r="AC677" s="20"/>
      <c r="AD677" s="20"/>
      <c r="AE677" s="264"/>
      <c r="AF677" s="101"/>
      <c r="AG677" s="101"/>
      <c r="AH677" s="101"/>
      <c r="AI677" s="101"/>
      <c r="AJ677" s="104"/>
      <c r="AK677" s="4"/>
      <c r="AL677" s="20"/>
      <c r="AM677" s="20"/>
      <c r="AN677" s="30"/>
      <c r="AO677" s="21"/>
    </row>
    <row r="678" spans="27:41" ht="15.75" customHeight="1">
      <c r="AA678" s="20"/>
      <c r="AB678" s="20"/>
      <c r="AC678" s="20"/>
      <c r="AD678" s="20"/>
      <c r="AE678" s="264"/>
      <c r="AF678" s="101"/>
      <c r="AG678" s="101"/>
      <c r="AH678" s="101"/>
      <c r="AI678" s="101"/>
      <c r="AJ678" s="104"/>
      <c r="AK678" s="4"/>
      <c r="AL678" s="20"/>
      <c r="AM678" s="20"/>
      <c r="AN678" s="30"/>
      <c r="AO678" s="21"/>
    </row>
    <row r="679" spans="27:41" ht="15.75" customHeight="1">
      <c r="AA679" s="20"/>
      <c r="AB679" s="20"/>
      <c r="AC679" s="20"/>
      <c r="AD679" s="20"/>
      <c r="AE679" s="264"/>
      <c r="AF679" s="101"/>
      <c r="AG679" s="101"/>
      <c r="AH679" s="101"/>
      <c r="AI679" s="101"/>
      <c r="AJ679" s="104"/>
      <c r="AK679" s="4"/>
      <c r="AL679" s="20"/>
      <c r="AM679" s="20"/>
      <c r="AN679" s="30"/>
      <c r="AO679" s="21"/>
    </row>
    <row r="680" spans="27:41" ht="15.75" customHeight="1">
      <c r="AA680" s="20"/>
      <c r="AB680" s="20"/>
      <c r="AC680" s="20"/>
      <c r="AD680" s="20"/>
      <c r="AE680" s="264"/>
      <c r="AF680" s="101"/>
      <c r="AG680" s="101"/>
      <c r="AH680" s="101"/>
      <c r="AI680" s="101"/>
      <c r="AJ680" s="104"/>
      <c r="AK680" s="4"/>
      <c r="AL680" s="20"/>
      <c r="AM680" s="20"/>
      <c r="AN680" s="30"/>
      <c r="AO680" s="21"/>
    </row>
    <row r="681" spans="27:41" ht="15.75" customHeight="1">
      <c r="AA681" s="20"/>
      <c r="AB681" s="20"/>
      <c r="AC681" s="20"/>
      <c r="AD681" s="20"/>
      <c r="AE681" s="264"/>
      <c r="AF681" s="101"/>
      <c r="AG681" s="101"/>
      <c r="AH681" s="101"/>
      <c r="AI681" s="101"/>
      <c r="AJ681" s="104"/>
      <c r="AK681" s="4"/>
      <c r="AL681" s="20"/>
      <c r="AM681" s="20"/>
      <c r="AN681" s="30"/>
      <c r="AO681" s="21"/>
    </row>
    <row r="682" spans="27:41" ht="15.75" customHeight="1">
      <c r="AA682" s="20"/>
      <c r="AB682" s="20"/>
      <c r="AC682" s="20"/>
      <c r="AD682" s="20"/>
      <c r="AE682" s="264"/>
      <c r="AF682" s="101"/>
      <c r="AG682" s="101"/>
      <c r="AH682" s="101"/>
      <c r="AI682" s="101"/>
      <c r="AJ682" s="104"/>
      <c r="AK682" s="4"/>
      <c r="AL682" s="20"/>
      <c r="AM682" s="20"/>
      <c r="AN682" s="30"/>
      <c r="AO682" s="21"/>
    </row>
    <row r="683" spans="27:41" ht="15.75" customHeight="1">
      <c r="AA683" s="20"/>
      <c r="AB683" s="20"/>
      <c r="AC683" s="20"/>
      <c r="AD683" s="20"/>
      <c r="AE683" s="264"/>
      <c r="AF683" s="101"/>
      <c r="AG683" s="101"/>
      <c r="AH683" s="101"/>
      <c r="AI683" s="101"/>
      <c r="AJ683" s="104"/>
      <c r="AK683" s="4"/>
      <c r="AL683" s="20"/>
      <c r="AM683" s="20"/>
      <c r="AN683" s="30"/>
      <c r="AO683" s="21"/>
    </row>
    <row r="684" spans="27:41" ht="15.75" customHeight="1">
      <c r="AA684" s="20"/>
      <c r="AB684" s="20"/>
      <c r="AC684" s="20"/>
      <c r="AD684" s="20"/>
      <c r="AE684" s="264"/>
      <c r="AF684" s="101"/>
      <c r="AG684" s="101"/>
      <c r="AH684" s="101"/>
      <c r="AI684" s="101"/>
      <c r="AJ684" s="104"/>
      <c r="AK684" s="4"/>
      <c r="AL684" s="20"/>
      <c r="AM684" s="20"/>
      <c r="AN684" s="30"/>
      <c r="AO684" s="21"/>
    </row>
    <row r="685" spans="27:41" ht="15.75" customHeight="1">
      <c r="AA685" s="20"/>
      <c r="AB685" s="20"/>
      <c r="AC685" s="20"/>
      <c r="AD685" s="20"/>
      <c r="AE685" s="264"/>
      <c r="AF685" s="101"/>
      <c r="AG685" s="101"/>
      <c r="AH685" s="101"/>
      <c r="AI685" s="101"/>
      <c r="AJ685" s="104"/>
      <c r="AK685" s="4"/>
      <c r="AL685" s="20"/>
      <c r="AM685" s="20"/>
      <c r="AN685" s="30"/>
      <c r="AO685" s="21"/>
    </row>
    <row r="686" spans="27:41" ht="15.75" customHeight="1">
      <c r="AA686" s="20"/>
      <c r="AB686" s="20"/>
      <c r="AC686" s="20"/>
      <c r="AD686" s="20"/>
      <c r="AE686" s="264"/>
      <c r="AF686" s="101"/>
      <c r="AG686" s="101"/>
      <c r="AH686" s="101"/>
      <c r="AI686" s="101"/>
      <c r="AJ686" s="104"/>
      <c r="AK686" s="4"/>
      <c r="AL686" s="20"/>
      <c r="AM686" s="20"/>
      <c r="AN686" s="30"/>
      <c r="AO686" s="21"/>
    </row>
    <row r="687" spans="27:41" ht="15.75" customHeight="1">
      <c r="AA687" s="20"/>
      <c r="AB687" s="20"/>
      <c r="AC687" s="20"/>
      <c r="AD687" s="20"/>
      <c r="AE687" s="264"/>
      <c r="AF687" s="101"/>
      <c r="AG687" s="101"/>
      <c r="AH687" s="101"/>
      <c r="AI687" s="101"/>
      <c r="AJ687" s="104"/>
      <c r="AK687" s="4"/>
      <c r="AL687" s="20"/>
      <c r="AM687" s="20"/>
      <c r="AN687" s="30"/>
      <c r="AO687" s="21"/>
    </row>
    <row r="688" spans="27:41" ht="15.75" customHeight="1">
      <c r="AA688" s="20"/>
      <c r="AB688" s="20"/>
      <c r="AC688" s="20"/>
      <c r="AD688" s="20"/>
      <c r="AE688" s="264"/>
      <c r="AF688" s="101"/>
      <c r="AG688" s="101"/>
      <c r="AH688" s="101"/>
      <c r="AI688" s="101"/>
      <c r="AJ688" s="104"/>
      <c r="AK688" s="4"/>
      <c r="AL688" s="20"/>
      <c r="AM688" s="20"/>
      <c r="AN688" s="30"/>
      <c r="AO688" s="21"/>
    </row>
    <row r="689" spans="27:41" ht="15.75" customHeight="1">
      <c r="AA689" s="20"/>
      <c r="AB689" s="20"/>
      <c r="AC689" s="20"/>
      <c r="AD689" s="20"/>
      <c r="AE689" s="264"/>
      <c r="AF689" s="101"/>
      <c r="AG689" s="101"/>
      <c r="AH689" s="101"/>
      <c r="AI689" s="101"/>
      <c r="AJ689" s="104"/>
      <c r="AK689" s="4"/>
      <c r="AL689" s="20"/>
      <c r="AM689" s="20"/>
      <c r="AN689" s="30"/>
      <c r="AO689" s="21"/>
    </row>
    <row r="690" spans="27:41" ht="15.75" customHeight="1">
      <c r="AA690" s="20"/>
      <c r="AB690" s="20"/>
      <c r="AC690" s="20"/>
      <c r="AD690" s="20"/>
      <c r="AE690" s="264"/>
      <c r="AF690" s="101"/>
      <c r="AG690" s="101"/>
      <c r="AH690" s="101"/>
      <c r="AI690" s="101"/>
      <c r="AJ690" s="104"/>
      <c r="AK690" s="4"/>
      <c r="AL690" s="20"/>
      <c r="AM690" s="20"/>
      <c r="AN690" s="30"/>
      <c r="AO690" s="21"/>
    </row>
    <row r="691" spans="27:41" ht="15.75" customHeight="1">
      <c r="AA691" s="20"/>
      <c r="AB691" s="20"/>
      <c r="AC691" s="20"/>
      <c r="AD691" s="20"/>
      <c r="AE691" s="264"/>
      <c r="AF691" s="101"/>
      <c r="AG691" s="101"/>
      <c r="AH691" s="101"/>
      <c r="AI691" s="101"/>
      <c r="AJ691" s="104"/>
      <c r="AK691" s="4"/>
      <c r="AL691" s="20"/>
      <c r="AM691" s="20"/>
      <c r="AN691" s="30"/>
      <c r="AO691" s="21"/>
    </row>
    <row r="692" spans="27:41" ht="15.75" customHeight="1">
      <c r="AA692" s="20"/>
      <c r="AB692" s="20"/>
      <c r="AC692" s="20"/>
      <c r="AD692" s="20"/>
      <c r="AE692" s="264"/>
      <c r="AF692" s="101"/>
      <c r="AG692" s="101"/>
      <c r="AH692" s="101"/>
      <c r="AI692" s="101"/>
      <c r="AJ692" s="104"/>
      <c r="AK692" s="4"/>
      <c r="AL692" s="20"/>
      <c r="AM692" s="20"/>
      <c r="AN692" s="30"/>
      <c r="AO692" s="21"/>
    </row>
    <row r="693" spans="27:41" ht="15.75" customHeight="1">
      <c r="AA693" s="20"/>
      <c r="AB693" s="20"/>
      <c r="AC693" s="20"/>
      <c r="AD693" s="20"/>
      <c r="AE693" s="264"/>
      <c r="AF693" s="101"/>
      <c r="AG693" s="101"/>
      <c r="AH693" s="101"/>
      <c r="AI693" s="101"/>
      <c r="AJ693" s="104"/>
      <c r="AK693" s="4"/>
      <c r="AL693" s="20"/>
      <c r="AM693" s="20"/>
      <c r="AN693" s="30"/>
      <c r="AO693" s="21"/>
    </row>
    <row r="694" spans="27:41" ht="15.75" customHeight="1">
      <c r="AA694" s="20"/>
      <c r="AB694" s="20"/>
      <c r="AC694" s="20"/>
      <c r="AD694" s="20"/>
      <c r="AE694" s="264"/>
      <c r="AF694" s="101"/>
      <c r="AG694" s="101"/>
      <c r="AH694" s="101"/>
      <c r="AI694" s="101"/>
      <c r="AJ694" s="104"/>
      <c r="AK694" s="4"/>
      <c r="AL694" s="20"/>
      <c r="AM694" s="20"/>
      <c r="AN694" s="30"/>
      <c r="AO694" s="21"/>
    </row>
    <row r="695" spans="27:41" ht="15.75" customHeight="1">
      <c r="AA695" s="20"/>
      <c r="AB695" s="20"/>
      <c r="AC695" s="20"/>
      <c r="AD695" s="20"/>
      <c r="AE695" s="264"/>
      <c r="AF695" s="101"/>
      <c r="AG695" s="101"/>
      <c r="AH695" s="101"/>
      <c r="AI695" s="101"/>
      <c r="AJ695" s="104"/>
      <c r="AK695" s="4"/>
      <c r="AL695" s="20"/>
      <c r="AM695" s="20"/>
      <c r="AN695" s="30"/>
      <c r="AO695" s="21"/>
    </row>
    <row r="696" spans="27:41" ht="15.75" customHeight="1">
      <c r="AA696" s="20"/>
      <c r="AB696" s="20"/>
      <c r="AC696" s="20"/>
      <c r="AD696" s="20"/>
      <c r="AE696" s="264"/>
      <c r="AF696" s="101"/>
      <c r="AG696" s="101"/>
      <c r="AH696" s="101"/>
      <c r="AI696" s="101"/>
      <c r="AJ696" s="104"/>
      <c r="AK696" s="4"/>
      <c r="AL696" s="20"/>
      <c r="AM696" s="20"/>
      <c r="AN696" s="30"/>
      <c r="AO696" s="21"/>
    </row>
    <row r="697" spans="27:41" ht="15.75" customHeight="1">
      <c r="AA697" s="20"/>
      <c r="AB697" s="20"/>
      <c r="AC697" s="20"/>
      <c r="AD697" s="20"/>
      <c r="AE697" s="264"/>
      <c r="AF697" s="101"/>
      <c r="AG697" s="101"/>
      <c r="AH697" s="101"/>
      <c r="AI697" s="101"/>
      <c r="AJ697" s="104"/>
      <c r="AK697" s="4"/>
      <c r="AL697" s="20"/>
      <c r="AM697" s="20"/>
      <c r="AN697" s="30"/>
      <c r="AO697" s="21"/>
    </row>
    <row r="698" spans="27:41" ht="15.75" customHeight="1">
      <c r="AA698" s="20"/>
      <c r="AB698" s="20"/>
      <c r="AC698" s="20"/>
      <c r="AD698" s="20"/>
      <c r="AE698" s="264"/>
      <c r="AF698" s="101"/>
      <c r="AG698" s="101"/>
      <c r="AH698" s="101"/>
      <c r="AI698" s="101"/>
      <c r="AJ698" s="104"/>
      <c r="AK698" s="4"/>
      <c r="AL698" s="20"/>
      <c r="AM698" s="20"/>
      <c r="AN698" s="30"/>
      <c r="AO698" s="21"/>
    </row>
    <row r="699" spans="27:41" ht="15.75" customHeight="1">
      <c r="AA699" s="20"/>
      <c r="AB699" s="20"/>
      <c r="AC699" s="20"/>
      <c r="AD699" s="20"/>
      <c r="AE699" s="264"/>
      <c r="AF699" s="101"/>
      <c r="AG699" s="101"/>
      <c r="AH699" s="101"/>
      <c r="AI699" s="101"/>
      <c r="AJ699" s="104"/>
      <c r="AK699" s="4"/>
      <c r="AL699" s="20"/>
      <c r="AM699" s="20"/>
      <c r="AN699" s="30"/>
      <c r="AO699" s="21"/>
    </row>
    <row r="700" spans="27:41" ht="15.75" customHeight="1">
      <c r="AA700" s="20"/>
      <c r="AB700" s="20"/>
      <c r="AC700" s="20"/>
      <c r="AD700" s="20"/>
      <c r="AE700" s="264"/>
      <c r="AF700" s="101"/>
      <c r="AG700" s="101"/>
      <c r="AH700" s="101"/>
      <c r="AI700" s="101"/>
      <c r="AJ700" s="104"/>
      <c r="AK700" s="4"/>
      <c r="AL700" s="20"/>
      <c r="AM700" s="20"/>
      <c r="AN700" s="30"/>
      <c r="AO700" s="21"/>
    </row>
    <row r="701" spans="27:41" ht="15.75" customHeight="1">
      <c r="AA701" s="20"/>
      <c r="AB701" s="20"/>
      <c r="AC701" s="20"/>
      <c r="AD701" s="20"/>
      <c r="AE701" s="264"/>
      <c r="AF701" s="101"/>
      <c r="AG701" s="101"/>
      <c r="AH701" s="101"/>
      <c r="AI701" s="101"/>
      <c r="AJ701" s="104"/>
      <c r="AK701" s="4"/>
      <c r="AL701" s="20"/>
      <c r="AM701" s="20"/>
      <c r="AN701" s="30"/>
      <c r="AO701" s="21"/>
    </row>
    <row r="702" spans="27:41" ht="15.75" customHeight="1">
      <c r="AA702" s="20"/>
      <c r="AB702" s="20"/>
      <c r="AC702" s="20"/>
      <c r="AD702" s="20"/>
      <c r="AE702" s="264"/>
      <c r="AF702" s="101"/>
      <c r="AG702" s="101"/>
      <c r="AH702" s="101"/>
      <c r="AI702" s="101"/>
      <c r="AJ702" s="104"/>
      <c r="AK702" s="4"/>
      <c r="AL702" s="20"/>
      <c r="AM702" s="20"/>
      <c r="AN702" s="30"/>
      <c r="AO702" s="21"/>
    </row>
    <row r="703" spans="27:41" ht="15.75" customHeight="1">
      <c r="AA703" s="20"/>
      <c r="AB703" s="20"/>
      <c r="AC703" s="20"/>
      <c r="AD703" s="20"/>
      <c r="AE703" s="264"/>
      <c r="AF703" s="101"/>
      <c r="AG703" s="101"/>
      <c r="AH703" s="101"/>
      <c r="AI703" s="101"/>
      <c r="AJ703" s="104"/>
      <c r="AK703" s="4"/>
      <c r="AL703" s="20"/>
      <c r="AM703" s="20"/>
      <c r="AN703" s="30"/>
      <c r="AO703" s="21"/>
    </row>
    <row r="704" spans="27:41" ht="15.75" customHeight="1">
      <c r="AA704" s="20"/>
      <c r="AB704" s="20"/>
      <c r="AC704" s="20"/>
      <c r="AD704" s="20"/>
      <c r="AE704" s="264"/>
      <c r="AF704" s="101"/>
      <c r="AG704" s="101"/>
      <c r="AH704" s="101"/>
      <c r="AI704" s="101"/>
      <c r="AJ704" s="104"/>
      <c r="AK704" s="4"/>
      <c r="AL704" s="20"/>
      <c r="AM704" s="20"/>
      <c r="AN704" s="30"/>
      <c r="AO704" s="21"/>
    </row>
    <row r="705" spans="27:41" ht="15.75" customHeight="1">
      <c r="AA705" s="20"/>
      <c r="AB705" s="20"/>
      <c r="AC705" s="20"/>
      <c r="AD705" s="20"/>
      <c r="AE705" s="264"/>
      <c r="AF705" s="101"/>
      <c r="AG705" s="101"/>
      <c r="AH705" s="101"/>
      <c r="AI705" s="101"/>
      <c r="AJ705" s="104"/>
      <c r="AK705" s="4"/>
      <c r="AL705" s="20"/>
      <c r="AM705" s="20"/>
      <c r="AN705" s="30"/>
      <c r="AO705" s="21"/>
    </row>
    <row r="706" spans="27:41" ht="15.75" customHeight="1">
      <c r="AA706" s="20"/>
      <c r="AB706" s="20"/>
      <c r="AC706" s="20"/>
      <c r="AD706" s="20"/>
      <c r="AE706" s="264"/>
      <c r="AF706" s="101"/>
      <c r="AG706" s="101"/>
      <c r="AH706" s="101"/>
      <c r="AI706" s="101"/>
      <c r="AJ706" s="104"/>
      <c r="AK706" s="4"/>
      <c r="AL706" s="20"/>
      <c r="AM706" s="20"/>
      <c r="AN706" s="30"/>
      <c r="AO706" s="21"/>
    </row>
    <row r="707" spans="27:41" ht="15.75" customHeight="1">
      <c r="AA707" s="20"/>
      <c r="AB707" s="20"/>
      <c r="AC707" s="20"/>
      <c r="AD707" s="20"/>
      <c r="AE707" s="264"/>
      <c r="AF707" s="101"/>
      <c r="AG707" s="101"/>
      <c r="AH707" s="101"/>
      <c r="AI707" s="101"/>
      <c r="AJ707" s="104"/>
      <c r="AK707" s="4"/>
      <c r="AL707" s="20"/>
      <c r="AM707" s="20"/>
      <c r="AN707" s="30"/>
      <c r="AO707" s="21"/>
    </row>
    <row r="708" spans="27:41" ht="15.75" customHeight="1">
      <c r="AA708" s="20"/>
      <c r="AB708" s="20"/>
      <c r="AC708" s="20"/>
      <c r="AD708" s="20"/>
      <c r="AE708" s="264"/>
      <c r="AF708" s="101"/>
      <c r="AG708" s="101"/>
      <c r="AH708" s="101"/>
      <c r="AI708" s="101"/>
      <c r="AJ708" s="104"/>
      <c r="AK708" s="4"/>
      <c r="AL708" s="20"/>
      <c r="AM708" s="20"/>
      <c r="AN708" s="30"/>
      <c r="AO708" s="21"/>
    </row>
    <row r="709" spans="27:41" ht="15.75" customHeight="1">
      <c r="AA709" s="20"/>
      <c r="AB709" s="20"/>
      <c r="AC709" s="20"/>
      <c r="AD709" s="20"/>
      <c r="AE709" s="264"/>
      <c r="AF709" s="101"/>
      <c r="AG709" s="101"/>
      <c r="AH709" s="101"/>
      <c r="AI709" s="101"/>
      <c r="AJ709" s="104"/>
      <c r="AK709" s="4"/>
      <c r="AL709" s="20"/>
      <c r="AM709" s="20"/>
      <c r="AN709" s="30"/>
      <c r="AO709" s="21"/>
    </row>
    <row r="710" spans="27:41" ht="15.75" customHeight="1">
      <c r="AA710" s="20"/>
      <c r="AB710" s="20"/>
      <c r="AC710" s="20"/>
      <c r="AD710" s="20"/>
      <c r="AE710" s="264"/>
      <c r="AF710" s="101"/>
      <c r="AG710" s="101"/>
      <c r="AH710" s="101"/>
      <c r="AI710" s="101"/>
      <c r="AJ710" s="104"/>
      <c r="AK710" s="4"/>
      <c r="AL710" s="20"/>
      <c r="AM710" s="20"/>
      <c r="AN710" s="30"/>
      <c r="AO710" s="21"/>
    </row>
    <row r="711" spans="27:41" ht="15.75" customHeight="1">
      <c r="AA711" s="20"/>
      <c r="AB711" s="20"/>
      <c r="AC711" s="20"/>
      <c r="AD711" s="20"/>
      <c r="AE711" s="264"/>
      <c r="AF711" s="101"/>
      <c r="AG711" s="101"/>
      <c r="AH711" s="101"/>
      <c r="AI711" s="101"/>
      <c r="AJ711" s="104"/>
      <c r="AK711" s="4"/>
      <c r="AL711" s="20"/>
      <c r="AM711" s="20"/>
      <c r="AN711" s="30"/>
      <c r="AO711" s="21"/>
    </row>
    <row r="712" spans="27:41" ht="15.75" customHeight="1">
      <c r="AA712" s="20"/>
      <c r="AB712" s="20"/>
      <c r="AC712" s="20"/>
      <c r="AD712" s="20"/>
      <c r="AE712" s="264"/>
      <c r="AF712" s="101"/>
      <c r="AG712" s="101"/>
      <c r="AH712" s="101"/>
      <c r="AI712" s="101"/>
      <c r="AJ712" s="104"/>
      <c r="AK712" s="4"/>
      <c r="AL712" s="20"/>
      <c r="AM712" s="20"/>
      <c r="AN712" s="30"/>
      <c r="AO712" s="21"/>
    </row>
    <row r="713" spans="27:41" ht="15.75" customHeight="1">
      <c r="AA713" s="20"/>
      <c r="AB713" s="20"/>
      <c r="AC713" s="20"/>
      <c r="AD713" s="20"/>
      <c r="AE713" s="264"/>
      <c r="AF713" s="101"/>
      <c r="AG713" s="101"/>
      <c r="AH713" s="101"/>
      <c r="AI713" s="101"/>
      <c r="AJ713" s="104"/>
      <c r="AK713" s="4"/>
      <c r="AL713" s="20"/>
      <c r="AM713" s="20"/>
      <c r="AN713" s="30"/>
      <c r="AO713" s="21"/>
    </row>
    <row r="714" spans="27:41" ht="15.75" customHeight="1">
      <c r="AA714" s="20"/>
      <c r="AB714" s="20"/>
      <c r="AC714" s="20"/>
      <c r="AD714" s="20"/>
      <c r="AE714" s="264"/>
      <c r="AF714" s="101"/>
      <c r="AG714" s="101"/>
      <c r="AH714" s="101"/>
      <c r="AI714" s="101"/>
      <c r="AJ714" s="104"/>
      <c r="AK714" s="4"/>
      <c r="AL714" s="20"/>
      <c r="AM714" s="20"/>
      <c r="AN714" s="30"/>
      <c r="AO714" s="21"/>
    </row>
    <row r="715" spans="27:41" ht="15.75" customHeight="1">
      <c r="AA715" s="20"/>
      <c r="AB715" s="20"/>
      <c r="AC715" s="20"/>
      <c r="AD715" s="20"/>
      <c r="AE715" s="264"/>
      <c r="AF715" s="101"/>
      <c r="AG715" s="101"/>
      <c r="AH715" s="101"/>
      <c r="AI715" s="101"/>
      <c r="AJ715" s="104"/>
      <c r="AK715" s="4"/>
      <c r="AL715" s="20"/>
      <c r="AM715" s="20"/>
      <c r="AN715" s="30"/>
      <c r="AO715" s="21"/>
    </row>
    <row r="716" spans="27:41" ht="15.75" customHeight="1">
      <c r="AA716" s="20"/>
      <c r="AB716" s="20"/>
      <c r="AC716" s="20"/>
      <c r="AD716" s="20"/>
      <c r="AE716" s="264"/>
      <c r="AF716" s="101"/>
      <c r="AG716" s="101"/>
      <c r="AH716" s="101"/>
      <c r="AI716" s="101"/>
      <c r="AJ716" s="104"/>
      <c r="AK716" s="4"/>
      <c r="AL716" s="20"/>
      <c r="AM716" s="20"/>
      <c r="AN716" s="30"/>
      <c r="AO716" s="21"/>
    </row>
    <row r="717" spans="27:41" ht="15.75" customHeight="1">
      <c r="AA717" s="20"/>
      <c r="AB717" s="20"/>
      <c r="AC717" s="20"/>
      <c r="AD717" s="20"/>
      <c r="AE717" s="264"/>
      <c r="AF717" s="101"/>
      <c r="AG717" s="101"/>
      <c r="AH717" s="101"/>
      <c r="AI717" s="101"/>
      <c r="AJ717" s="104"/>
      <c r="AK717" s="4"/>
      <c r="AL717" s="20"/>
      <c r="AM717" s="20"/>
      <c r="AN717" s="30"/>
      <c r="AO717" s="21"/>
    </row>
    <row r="718" spans="27:41" ht="15.75" customHeight="1">
      <c r="AA718" s="20"/>
      <c r="AB718" s="20"/>
      <c r="AC718" s="20"/>
      <c r="AD718" s="20"/>
      <c r="AE718" s="264"/>
      <c r="AF718" s="101"/>
      <c r="AG718" s="101"/>
      <c r="AH718" s="101"/>
      <c r="AI718" s="101"/>
      <c r="AJ718" s="104"/>
      <c r="AK718" s="4"/>
      <c r="AL718" s="20"/>
      <c r="AM718" s="20"/>
      <c r="AN718" s="30"/>
      <c r="AO718" s="21"/>
    </row>
    <row r="719" spans="27:41" ht="15.75" customHeight="1">
      <c r="AA719" s="20"/>
      <c r="AB719" s="20"/>
      <c r="AC719" s="20"/>
      <c r="AD719" s="20"/>
      <c r="AE719" s="264"/>
      <c r="AF719" s="101"/>
      <c r="AG719" s="101"/>
      <c r="AH719" s="101"/>
      <c r="AI719" s="101"/>
      <c r="AJ719" s="104"/>
      <c r="AK719" s="4"/>
      <c r="AL719" s="20"/>
      <c r="AM719" s="20"/>
      <c r="AN719" s="30"/>
      <c r="AO719" s="21"/>
    </row>
    <row r="720" spans="27:41" ht="15.75" customHeight="1">
      <c r="AA720" s="20"/>
      <c r="AB720" s="20"/>
      <c r="AC720" s="20"/>
      <c r="AD720" s="20"/>
      <c r="AE720" s="264"/>
      <c r="AF720" s="101"/>
      <c r="AG720" s="101"/>
      <c r="AH720" s="101"/>
      <c r="AI720" s="101"/>
      <c r="AJ720" s="104"/>
      <c r="AK720" s="4"/>
      <c r="AL720" s="20"/>
      <c r="AM720" s="20"/>
      <c r="AN720" s="30"/>
      <c r="AO720" s="21"/>
    </row>
    <row r="721" spans="27:41" ht="15.75" customHeight="1">
      <c r="AA721" s="20"/>
      <c r="AB721" s="20"/>
      <c r="AC721" s="20"/>
      <c r="AD721" s="20"/>
      <c r="AE721" s="264"/>
      <c r="AF721" s="101"/>
      <c r="AG721" s="101"/>
      <c r="AH721" s="101"/>
      <c r="AI721" s="101"/>
      <c r="AJ721" s="104"/>
      <c r="AK721" s="4"/>
      <c r="AL721" s="20"/>
      <c r="AM721" s="20"/>
      <c r="AN721" s="30"/>
      <c r="AO721" s="21"/>
    </row>
    <row r="722" spans="27:41" ht="15.75" customHeight="1">
      <c r="AA722" s="20"/>
      <c r="AB722" s="20"/>
      <c r="AC722" s="20"/>
      <c r="AD722" s="20"/>
      <c r="AE722" s="264"/>
      <c r="AF722" s="101"/>
      <c r="AG722" s="101"/>
      <c r="AH722" s="101"/>
      <c r="AI722" s="101"/>
      <c r="AJ722" s="104"/>
      <c r="AK722" s="4"/>
      <c r="AL722" s="20"/>
      <c r="AM722" s="20"/>
      <c r="AN722" s="30"/>
      <c r="AO722" s="21"/>
    </row>
    <row r="723" spans="27:41" ht="15.75" customHeight="1">
      <c r="AA723" s="20"/>
      <c r="AB723" s="20"/>
      <c r="AC723" s="20"/>
      <c r="AD723" s="20"/>
      <c r="AE723" s="264"/>
      <c r="AF723" s="101"/>
      <c r="AG723" s="101"/>
      <c r="AH723" s="101"/>
      <c r="AI723" s="101"/>
      <c r="AJ723" s="104"/>
      <c r="AK723" s="4"/>
      <c r="AL723" s="20"/>
      <c r="AM723" s="20"/>
      <c r="AN723" s="30"/>
      <c r="AO723" s="21"/>
    </row>
    <row r="724" spans="27:41" ht="15.75" customHeight="1">
      <c r="AA724" s="20"/>
      <c r="AB724" s="20"/>
      <c r="AC724" s="20"/>
      <c r="AD724" s="20"/>
      <c r="AE724" s="264"/>
      <c r="AF724" s="101"/>
      <c r="AG724" s="101"/>
      <c r="AH724" s="101"/>
      <c r="AI724" s="101"/>
      <c r="AJ724" s="104"/>
      <c r="AK724" s="4"/>
      <c r="AL724" s="20"/>
      <c r="AM724" s="20"/>
      <c r="AN724" s="30"/>
      <c r="AO724" s="21"/>
    </row>
    <row r="725" spans="27:41" ht="15.75" customHeight="1">
      <c r="AA725" s="20"/>
      <c r="AB725" s="20"/>
      <c r="AC725" s="20"/>
      <c r="AD725" s="20"/>
      <c r="AE725" s="264"/>
      <c r="AF725" s="101"/>
      <c r="AG725" s="101"/>
      <c r="AH725" s="101"/>
      <c r="AI725" s="101"/>
      <c r="AJ725" s="104"/>
      <c r="AK725" s="4"/>
      <c r="AL725" s="20"/>
      <c r="AM725" s="20"/>
      <c r="AN725" s="30"/>
      <c r="AO725" s="21"/>
    </row>
    <row r="726" spans="27:41" ht="15.75" customHeight="1">
      <c r="AA726" s="20"/>
      <c r="AB726" s="20"/>
      <c r="AC726" s="20"/>
      <c r="AD726" s="20"/>
      <c r="AE726" s="264"/>
      <c r="AF726" s="101"/>
      <c r="AG726" s="101"/>
      <c r="AH726" s="101"/>
      <c r="AI726" s="101"/>
      <c r="AJ726" s="104"/>
      <c r="AK726" s="4"/>
      <c r="AL726" s="20"/>
      <c r="AM726" s="20"/>
      <c r="AN726" s="30"/>
      <c r="AO726" s="21"/>
    </row>
    <row r="727" spans="27:41" ht="15.75" customHeight="1">
      <c r="AA727" s="20"/>
      <c r="AB727" s="20"/>
      <c r="AC727" s="20"/>
      <c r="AD727" s="20"/>
      <c r="AE727" s="264"/>
      <c r="AF727" s="101"/>
      <c r="AG727" s="101"/>
      <c r="AH727" s="101"/>
      <c r="AI727" s="101"/>
      <c r="AJ727" s="104"/>
      <c r="AK727" s="4"/>
      <c r="AL727" s="20"/>
      <c r="AM727" s="20"/>
      <c r="AN727" s="30"/>
      <c r="AO727" s="21"/>
    </row>
    <row r="728" spans="27:41" ht="15.75" customHeight="1">
      <c r="AA728" s="20"/>
      <c r="AB728" s="20"/>
      <c r="AC728" s="20"/>
      <c r="AD728" s="20"/>
      <c r="AE728" s="264"/>
      <c r="AF728" s="101"/>
      <c r="AG728" s="101"/>
      <c r="AH728" s="101"/>
      <c r="AI728" s="101"/>
      <c r="AJ728" s="104"/>
      <c r="AK728" s="4"/>
      <c r="AL728" s="20"/>
      <c r="AM728" s="20"/>
      <c r="AN728" s="30"/>
      <c r="AO728" s="21"/>
    </row>
    <row r="729" spans="27:41" ht="15.75" customHeight="1">
      <c r="AA729" s="20"/>
      <c r="AB729" s="20"/>
      <c r="AC729" s="20"/>
      <c r="AD729" s="20"/>
      <c r="AE729" s="264"/>
      <c r="AF729" s="101"/>
      <c r="AG729" s="101"/>
      <c r="AH729" s="101"/>
      <c r="AI729" s="101"/>
      <c r="AJ729" s="104"/>
      <c r="AK729" s="4"/>
      <c r="AL729" s="20"/>
      <c r="AM729" s="20"/>
      <c r="AN729" s="30"/>
      <c r="AO729" s="21"/>
    </row>
    <row r="730" spans="27:41" ht="15.75" customHeight="1">
      <c r="AA730" s="20"/>
      <c r="AB730" s="20"/>
      <c r="AC730" s="20"/>
      <c r="AD730" s="20"/>
      <c r="AE730" s="264"/>
      <c r="AF730" s="101"/>
      <c r="AG730" s="101"/>
      <c r="AH730" s="101"/>
      <c r="AI730" s="101"/>
      <c r="AJ730" s="104"/>
      <c r="AK730" s="4"/>
      <c r="AL730" s="20"/>
      <c r="AM730" s="20"/>
      <c r="AN730" s="30"/>
      <c r="AO730" s="21"/>
    </row>
    <row r="731" spans="27:41" ht="15.75" customHeight="1">
      <c r="AA731" s="20"/>
      <c r="AB731" s="20"/>
      <c r="AC731" s="20"/>
      <c r="AD731" s="20"/>
      <c r="AE731" s="264"/>
      <c r="AF731" s="101"/>
      <c r="AG731" s="101"/>
      <c r="AH731" s="101"/>
      <c r="AI731" s="101"/>
      <c r="AJ731" s="104"/>
      <c r="AK731" s="4"/>
      <c r="AL731" s="20"/>
      <c r="AM731" s="20"/>
      <c r="AN731" s="30"/>
      <c r="AO731" s="21"/>
    </row>
    <row r="732" spans="27:41" ht="15.75" customHeight="1">
      <c r="AA732" s="20"/>
      <c r="AB732" s="20"/>
      <c r="AC732" s="20"/>
      <c r="AD732" s="20"/>
      <c r="AE732" s="264"/>
      <c r="AF732" s="101"/>
      <c r="AG732" s="101"/>
      <c r="AH732" s="101"/>
      <c r="AI732" s="101"/>
      <c r="AJ732" s="104"/>
      <c r="AK732" s="4"/>
      <c r="AL732" s="20"/>
      <c r="AM732" s="20"/>
      <c r="AN732" s="30"/>
      <c r="AO732" s="21"/>
    </row>
    <row r="733" spans="27:41" ht="15.75" customHeight="1">
      <c r="AA733" s="20"/>
      <c r="AB733" s="20"/>
      <c r="AC733" s="20"/>
      <c r="AD733" s="20"/>
      <c r="AE733" s="264"/>
      <c r="AF733" s="101"/>
      <c r="AG733" s="101"/>
      <c r="AH733" s="101"/>
      <c r="AI733" s="101"/>
      <c r="AJ733" s="104"/>
      <c r="AK733" s="4"/>
      <c r="AL733" s="20"/>
      <c r="AM733" s="20"/>
      <c r="AN733" s="30"/>
      <c r="AO733" s="21"/>
    </row>
    <row r="734" spans="27:41" ht="15.75" customHeight="1">
      <c r="AA734" s="20"/>
      <c r="AB734" s="20"/>
      <c r="AC734" s="20"/>
      <c r="AD734" s="20"/>
      <c r="AE734" s="264"/>
      <c r="AF734" s="101"/>
      <c r="AG734" s="101"/>
      <c r="AH734" s="101"/>
      <c r="AI734" s="101"/>
      <c r="AJ734" s="104"/>
      <c r="AK734" s="4"/>
      <c r="AL734" s="20"/>
      <c r="AM734" s="20"/>
      <c r="AN734" s="30"/>
      <c r="AO734" s="21"/>
    </row>
    <row r="735" spans="27:41" ht="15.75" customHeight="1">
      <c r="AA735" s="20"/>
      <c r="AB735" s="20"/>
      <c r="AC735" s="20"/>
      <c r="AD735" s="20"/>
      <c r="AE735" s="264"/>
      <c r="AF735" s="101"/>
      <c r="AG735" s="101"/>
      <c r="AH735" s="101"/>
      <c r="AI735" s="101"/>
      <c r="AJ735" s="104"/>
      <c r="AK735" s="4"/>
      <c r="AL735" s="20"/>
      <c r="AM735" s="20"/>
      <c r="AN735" s="30"/>
      <c r="AO735" s="21"/>
    </row>
    <row r="736" spans="27:41" ht="15.75" customHeight="1">
      <c r="AA736" s="20"/>
      <c r="AB736" s="20"/>
      <c r="AC736" s="20"/>
      <c r="AD736" s="20"/>
      <c r="AE736" s="264"/>
      <c r="AF736" s="101"/>
      <c r="AG736" s="101"/>
      <c r="AH736" s="101"/>
      <c r="AI736" s="101"/>
      <c r="AJ736" s="104"/>
      <c r="AK736" s="4"/>
      <c r="AL736" s="20"/>
      <c r="AM736" s="20"/>
      <c r="AN736" s="30"/>
      <c r="AO736" s="21"/>
    </row>
    <row r="737" spans="27:41" ht="15.75" customHeight="1">
      <c r="AA737" s="20"/>
      <c r="AB737" s="20"/>
      <c r="AC737" s="20"/>
      <c r="AD737" s="20"/>
      <c r="AE737" s="264"/>
      <c r="AF737" s="101"/>
      <c r="AG737" s="101"/>
      <c r="AH737" s="101"/>
      <c r="AI737" s="101"/>
      <c r="AJ737" s="104"/>
      <c r="AK737" s="4"/>
      <c r="AL737" s="20"/>
      <c r="AM737" s="20"/>
      <c r="AN737" s="30"/>
      <c r="AO737" s="21"/>
    </row>
    <row r="738" spans="27:41" ht="15.75" customHeight="1">
      <c r="AA738" s="20"/>
      <c r="AB738" s="20"/>
      <c r="AC738" s="20"/>
      <c r="AD738" s="20"/>
      <c r="AE738" s="264"/>
      <c r="AF738" s="101"/>
      <c r="AG738" s="101"/>
      <c r="AH738" s="101"/>
      <c r="AI738" s="101"/>
      <c r="AJ738" s="104"/>
      <c r="AK738" s="4"/>
      <c r="AL738" s="20"/>
      <c r="AM738" s="20"/>
      <c r="AN738" s="30"/>
      <c r="AO738" s="21"/>
    </row>
    <row r="739" spans="27:41" ht="15.75" customHeight="1">
      <c r="AA739" s="20"/>
      <c r="AB739" s="20"/>
      <c r="AC739" s="20"/>
      <c r="AD739" s="20"/>
      <c r="AE739" s="264"/>
      <c r="AF739" s="101"/>
      <c r="AG739" s="101"/>
      <c r="AH739" s="101"/>
      <c r="AI739" s="101"/>
      <c r="AJ739" s="104"/>
      <c r="AK739" s="4"/>
      <c r="AL739" s="20"/>
      <c r="AM739" s="20"/>
      <c r="AN739" s="30"/>
      <c r="AO739" s="21"/>
    </row>
    <row r="740" spans="27:41" ht="15.75" customHeight="1">
      <c r="AA740" s="20"/>
      <c r="AB740" s="20"/>
      <c r="AC740" s="20"/>
      <c r="AD740" s="20"/>
      <c r="AE740" s="264"/>
      <c r="AF740" s="101"/>
      <c r="AG740" s="101"/>
      <c r="AH740" s="101"/>
      <c r="AI740" s="101"/>
      <c r="AJ740" s="104"/>
      <c r="AK740" s="4"/>
      <c r="AL740" s="20"/>
      <c r="AM740" s="20"/>
      <c r="AN740" s="30"/>
      <c r="AO740" s="21"/>
    </row>
    <row r="741" spans="27:41" ht="15.75" customHeight="1">
      <c r="AA741" s="20"/>
      <c r="AB741" s="20"/>
      <c r="AC741" s="20"/>
      <c r="AD741" s="20"/>
      <c r="AE741" s="264"/>
      <c r="AF741" s="101"/>
      <c r="AG741" s="101"/>
      <c r="AH741" s="101"/>
      <c r="AI741" s="101"/>
      <c r="AJ741" s="104"/>
      <c r="AK741" s="4"/>
      <c r="AL741" s="20"/>
      <c r="AM741" s="20"/>
      <c r="AN741" s="30"/>
      <c r="AO741" s="21"/>
    </row>
    <row r="742" spans="27:41" ht="15.75" customHeight="1">
      <c r="AA742" s="20"/>
      <c r="AB742" s="20"/>
      <c r="AC742" s="20"/>
      <c r="AD742" s="20"/>
      <c r="AE742" s="264"/>
      <c r="AF742" s="101"/>
      <c r="AG742" s="101"/>
      <c r="AH742" s="101"/>
      <c r="AI742" s="101"/>
      <c r="AJ742" s="104"/>
      <c r="AK742" s="4"/>
      <c r="AL742" s="20"/>
      <c r="AM742" s="20"/>
      <c r="AN742" s="30"/>
      <c r="AO742" s="21"/>
    </row>
    <row r="743" spans="27:41" ht="15.75" customHeight="1">
      <c r="AA743" s="20"/>
      <c r="AB743" s="20"/>
      <c r="AC743" s="20"/>
      <c r="AD743" s="20"/>
      <c r="AE743" s="264"/>
      <c r="AF743" s="101"/>
      <c r="AG743" s="101"/>
      <c r="AH743" s="101"/>
      <c r="AI743" s="101"/>
      <c r="AJ743" s="104"/>
      <c r="AK743" s="4"/>
      <c r="AL743" s="20"/>
      <c r="AM743" s="20"/>
      <c r="AN743" s="30"/>
      <c r="AO743" s="21"/>
    </row>
    <row r="744" spans="27:41" ht="15.75" customHeight="1">
      <c r="AA744" s="20"/>
      <c r="AB744" s="20"/>
      <c r="AC744" s="20"/>
      <c r="AD744" s="20"/>
      <c r="AE744" s="264"/>
      <c r="AF744" s="101"/>
      <c r="AG744" s="101"/>
      <c r="AH744" s="101"/>
      <c r="AI744" s="101"/>
      <c r="AJ744" s="104"/>
      <c r="AK744" s="4"/>
      <c r="AL744" s="20"/>
      <c r="AM744" s="20"/>
      <c r="AN744" s="30"/>
      <c r="AO744" s="21"/>
    </row>
    <row r="745" spans="27:41" ht="15.75" customHeight="1">
      <c r="AA745" s="20"/>
      <c r="AB745" s="20"/>
      <c r="AC745" s="20"/>
      <c r="AD745" s="20"/>
      <c r="AE745" s="264"/>
      <c r="AF745" s="101"/>
      <c r="AG745" s="101"/>
      <c r="AH745" s="101"/>
      <c r="AI745" s="101"/>
      <c r="AJ745" s="104"/>
      <c r="AK745" s="4"/>
      <c r="AL745" s="20"/>
      <c r="AM745" s="20"/>
      <c r="AN745" s="30"/>
      <c r="AO745" s="21"/>
    </row>
    <row r="746" spans="27:41" ht="15.75" customHeight="1">
      <c r="AA746" s="20"/>
      <c r="AB746" s="20"/>
      <c r="AC746" s="20"/>
      <c r="AD746" s="20"/>
      <c r="AE746" s="264"/>
      <c r="AF746" s="101"/>
      <c r="AG746" s="101"/>
      <c r="AH746" s="101"/>
      <c r="AI746" s="101"/>
      <c r="AJ746" s="104"/>
      <c r="AK746" s="4"/>
      <c r="AL746" s="20"/>
      <c r="AM746" s="20"/>
      <c r="AN746" s="30"/>
      <c r="AO746" s="21"/>
    </row>
    <row r="747" spans="27:41" ht="15.75" customHeight="1">
      <c r="AA747" s="20"/>
      <c r="AB747" s="20"/>
      <c r="AC747" s="20"/>
      <c r="AD747" s="20"/>
      <c r="AE747" s="264"/>
      <c r="AF747" s="101"/>
      <c r="AG747" s="101"/>
      <c r="AH747" s="101"/>
      <c r="AI747" s="101"/>
      <c r="AJ747" s="104"/>
      <c r="AK747" s="4"/>
      <c r="AL747" s="20"/>
      <c r="AM747" s="20"/>
      <c r="AN747" s="30"/>
      <c r="AO747" s="21"/>
    </row>
    <row r="748" spans="27:41" ht="15.75" customHeight="1">
      <c r="AA748" s="20"/>
      <c r="AB748" s="20"/>
      <c r="AC748" s="20"/>
      <c r="AD748" s="20"/>
      <c r="AE748" s="264"/>
      <c r="AF748" s="101"/>
      <c r="AG748" s="101"/>
      <c r="AH748" s="101"/>
      <c r="AI748" s="101"/>
      <c r="AJ748" s="104"/>
      <c r="AK748" s="4"/>
      <c r="AL748" s="20"/>
      <c r="AM748" s="20"/>
      <c r="AN748" s="30"/>
      <c r="AO748" s="21"/>
    </row>
    <row r="749" spans="27:41" ht="15.75" customHeight="1">
      <c r="AA749" s="20"/>
      <c r="AB749" s="20"/>
      <c r="AC749" s="20"/>
      <c r="AD749" s="20"/>
      <c r="AE749" s="264"/>
      <c r="AF749" s="101"/>
      <c r="AG749" s="101"/>
      <c r="AH749" s="101"/>
      <c r="AI749" s="101"/>
      <c r="AJ749" s="104"/>
      <c r="AK749" s="4"/>
      <c r="AL749" s="20"/>
      <c r="AM749" s="20"/>
      <c r="AN749" s="30"/>
      <c r="AO749" s="21"/>
    </row>
    <row r="750" spans="27:41" ht="15.75" customHeight="1">
      <c r="AA750" s="20"/>
      <c r="AB750" s="20"/>
      <c r="AC750" s="20"/>
      <c r="AD750" s="20"/>
      <c r="AE750" s="264"/>
      <c r="AF750" s="101"/>
      <c r="AG750" s="101"/>
      <c r="AH750" s="101"/>
      <c r="AI750" s="101"/>
      <c r="AJ750" s="104"/>
      <c r="AK750" s="4"/>
      <c r="AL750" s="20"/>
      <c r="AM750" s="20"/>
      <c r="AN750" s="30"/>
      <c r="AO750" s="21"/>
    </row>
    <row r="751" spans="27:41" ht="15.75" customHeight="1">
      <c r="AA751" s="20"/>
      <c r="AB751" s="20"/>
      <c r="AC751" s="20"/>
      <c r="AD751" s="20"/>
      <c r="AE751" s="264"/>
      <c r="AF751" s="101"/>
      <c r="AG751" s="101"/>
      <c r="AH751" s="101"/>
      <c r="AI751" s="101"/>
      <c r="AJ751" s="104"/>
      <c r="AK751" s="4"/>
      <c r="AL751" s="20"/>
      <c r="AM751" s="20"/>
      <c r="AN751" s="30"/>
      <c r="AO751" s="21"/>
    </row>
    <row r="752" spans="27:41" ht="15.75" customHeight="1">
      <c r="AA752" s="20"/>
      <c r="AB752" s="20"/>
      <c r="AC752" s="20"/>
      <c r="AD752" s="20"/>
      <c r="AE752" s="264"/>
      <c r="AF752" s="101"/>
      <c r="AG752" s="101"/>
      <c r="AH752" s="101"/>
      <c r="AI752" s="101"/>
      <c r="AJ752" s="104"/>
      <c r="AK752" s="4"/>
      <c r="AL752" s="20"/>
      <c r="AM752" s="20"/>
      <c r="AN752" s="30"/>
      <c r="AO752" s="21"/>
    </row>
    <row r="753" spans="27:41" ht="15.75" customHeight="1">
      <c r="AA753" s="20"/>
      <c r="AB753" s="20"/>
      <c r="AC753" s="20"/>
      <c r="AD753" s="20"/>
      <c r="AE753" s="264"/>
      <c r="AF753" s="101"/>
      <c r="AG753" s="101"/>
      <c r="AH753" s="101"/>
      <c r="AI753" s="101"/>
      <c r="AJ753" s="104"/>
      <c r="AK753" s="4"/>
      <c r="AL753" s="20"/>
      <c r="AM753" s="20"/>
      <c r="AN753" s="30"/>
      <c r="AO753" s="21"/>
    </row>
    <row r="754" spans="27:41" ht="15.75" customHeight="1">
      <c r="AA754" s="20"/>
      <c r="AB754" s="20"/>
      <c r="AC754" s="20"/>
      <c r="AD754" s="20"/>
      <c r="AE754" s="264"/>
      <c r="AF754" s="101"/>
      <c r="AG754" s="101"/>
      <c r="AH754" s="101"/>
      <c r="AI754" s="101"/>
      <c r="AJ754" s="104"/>
      <c r="AK754" s="4"/>
      <c r="AL754" s="20"/>
      <c r="AM754" s="20"/>
      <c r="AN754" s="30"/>
      <c r="AO754" s="21"/>
    </row>
    <row r="755" spans="27:41" ht="15.75" customHeight="1">
      <c r="AA755" s="20"/>
      <c r="AB755" s="20"/>
      <c r="AC755" s="20"/>
      <c r="AD755" s="20"/>
      <c r="AE755" s="264"/>
      <c r="AF755" s="101"/>
      <c r="AG755" s="101"/>
      <c r="AH755" s="101"/>
      <c r="AI755" s="101"/>
      <c r="AJ755" s="104"/>
      <c r="AK755" s="4"/>
      <c r="AL755" s="20"/>
      <c r="AM755" s="20"/>
      <c r="AN755" s="30"/>
      <c r="AO755" s="21"/>
    </row>
    <row r="756" spans="27:41" ht="15.75" customHeight="1">
      <c r="AA756" s="20"/>
      <c r="AB756" s="20"/>
      <c r="AC756" s="20"/>
      <c r="AD756" s="20"/>
      <c r="AE756" s="264"/>
      <c r="AF756" s="101"/>
      <c r="AG756" s="101"/>
      <c r="AH756" s="101"/>
      <c r="AI756" s="101"/>
      <c r="AJ756" s="104"/>
      <c r="AK756" s="4"/>
      <c r="AL756" s="20"/>
      <c r="AM756" s="20"/>
      <c r="AN756" s="30"/>
      <c r="AO756" s="21"/>
    </row>
    <row r="757" spans="27:41" ht="15.75" customHeight="1">
      <c r="AA757" s="20"/>
      <c r="AB757" s="20"/>
      <c r="AC757" s="20"/>
      <c r="AD757" s="20"/>
      <c r="AE757" s="264"/>
      <c r="AF757" s="101"/>
      <c r="AG757" s="101"/>
      <c r="AH757" s="101"/>
      <c r="AI757" s="101"/>
      <c r="AJ757" s="104"/>
      <c r="AK757" s="4"/>
      <c r="AL757" s="20"/>
      <c r="AM757" s="20"/>
      <c r="AN757" s="30"/>
      <c r="AO757" s="21"/>
    </row>
    <row r="758" spans="27:41" ht="15.75" customHeight="1">
      <c r="AA758" s="20"/>
      <c r="AB758" s="20"/>
      <c r="AC758" s="20"/>
      <c r="AD758" s="20"/>
      <c r="AE758" s="264"/>
      <c r="AF758" s="101"/>
      <c r="AG758" s="101"/>
      <c r="AH758" s="101"/>
      <c r="AI758" s="101"/>
      <c r="AJ758" s="104"/>
      <c r="AK758" s="4"/>
      <c r="AL758" s="20"/>
      <c r="AM758" s="20"/>
      <c r="AN758" s="30"/>
      <c r="AO758" s="21"/>
    </row>
    <row r="759" spans="27:41" ht="15.75" customHeight="1">
      <c r="AA759" s="20"/>
      <c r="AB759" s="20"/>
      <c r="AC759" s="20"/>
      <c r="AD759" s="20"/>
      <c r="AE759" s="264"/>
      <c r="AF759" s="101"/>
      <c r="AG759" s="101"/>
      <c r="AH759" s="101"/>
      <c r="AI759" s="101"/>
      <c r="AJ759" s="104"/>
      <c r="AK759" s="4"/>
      <c r="AL759" s="20"/>
      <c r="AM759" s="20"/>
      <c r="AN759" s="30"/>
      <c r="AO759" s="21"/>
    </row>
    <row r="760" spans="27:41" ht="15.75" customHeight="1">
      <c r="AA760" s="20"/>
      <c r="AB760" s="20"/>
      <c r="AC760" s="20"/>
      <c r="AD760" s="20"/>
      <c r="AE760" s="264"/>
      <c r="AF760" s="101"/>
      <c r="AG760" s="101"/>
      <c r="AH760" s="101"/>
      <c r="AI760" s="101"/>
      <c r="AJ760" s="104"/>
      <c r="AK760" s="4"/>
      <c r="AL760" s="20"/>
      <c r="AM760" s="20"/>
      <c r="AN760" s="30"/>
      <c r="AO760" s="21"/>
    </row>
    <row r="761" spans="27:41" ht="15.75" customHeight="1">
      <c r="AA761" s="20"/>
      <c r="AB761" s="20"/>
      <c r="AC761" s="20"/>
      <c r="AD761" s="20"/>
      <c r="AE761" s="264"/>
      <c r="AF761" s="101"/>
      <c r="AG761" s="101"/>
      <c r="AH761" s="101"/>
      <c r="AI761" s="101"/>
      <c r="AJ761" s="104"/>
      <c r="AK761" s="4"/>
      <c r="AL761" s="20"/>
      <c r="AM761" s="20"/>
      <c r="AN761" s="30"/>
      <c r="AO761" s="21"/>
    </row>
    <row r="762" spans="27:41" ht="15.75" customHeight="1">
      <c r="AA762" s="20"/>
      <c r="AB762" s="20"/>
      <c r="AC762" s="20"/>
      <c r="AD762" s="20"/>
      <c r="AE762" s="264"/>
      <c r="AF762" s="101"/>
      <c r="AG762" s="101"/>
      <c r="AH762" s="101"/>
      <c r="AI762" s="101"/>
      <c r="AJ762" s="104"/>
      <c r="AK762" s="4"/>
      <c r="AL762" s="20"/>
      <c r="AM762" s="20"/>
      <c r="AN762" s="30"/>
      <c r="AO762" s="21"/>
    </row>
    <row r="763" spans="27:41" ht="15.75" customHeight="1">
      <c r="AA763" s="20"/>
      <c r="AB763" s="20"/>
      <c r="AC763" s="20"/>
      <c r="AD763" s="20"/>
      <c r="AE763" s="264"/>
      <c r="AF763" s="101"/>
      <c r="AG763" s="101"/>
      <c r="AH763" s="101"/>
      <c r="AI763" s="101"/>
      <c r="AJ763" s="104"/>
      <c r="AK763" s="4"/>
      <c r="AL763" s="20"/>
      <c r="AM763" s="20"/>
      <c r="AN763" s="30"/>
      <c r="AO763" s="21"/>
    </row>
    <row r="764" spans="27:41" ht="15.75" customHeight="1">
      <c r="AA764" s="20"/>
      <c r="AB764" s="20"/>
      <c r="AC764" s="20"/>
      <c r="AD764" s="20"/>
      <c r="AE764" s="264"/>
      <c r="AF764" s="101"/>
      <c r="AG764" s="101"/>
      <c r="AH764" s="101"/>
      <c r="AI764" s="101"/>
      <c r="AJ764" s="104"/>
      <c r="AK764" s="4"/>
      <c r="AL764" s="20"/>
      <c r="AM764" s="20"/>
      <c r="AN764" s="30"/>
      <c r="AO764" s="21"/>
    </row>
    <row r="765" spans="27:41" ht="15.75" customHeight="1">
      <c r="AA765" s="20"/>
      <c r="AB765" s="20"/>
      <c r="AC765" s="20"/>
      <c r="AD765" s="20"/>
      <c r="AE765" s="264"/>
      <c r="AF765" s="101"/>
      <c r="AG765" s="101"/>
      <c r="AH765" s="101"/>
      <c r="AI765" s="101"/>
      <c r="AJ765" s="104"/>
      <c r="AK765" s="4"/>
      <c r="AL765" s="20"/>
      <c r="AM765" s="20"/>
      <c r="AN765" s="30"/>
      <c r="AO765" s="21"/>
    </row>
    <row r="766" spans="27:41" ht="15.75" customHeight="1">
      <c r="AA766" s="20"/>
      <c r="AB766" s="20"/>
      <c r="AC766" s="20"/>
      <c r="AD766" s="20"/>
      <c r="AE766" s="264"/>
      <c r="AF766" s="101"/>
      <c r="AG766" s="101"/>
      <c r="AH766" s="101"/>
      <c r="AI766" s="101"/>
      <c r="AJ766" s="104"/>
      <c r="AK766" s="4"/>
      <c r="AL766" s="20"/>
      <c r="AM766" s="20"/>
      <c r="AN766" s="30"/>
      <c r="AO766" s="21"/>
    </row>
    <row r="767" spans="27:41" ht="15.75" customHeight="1">
      <c r="AA767" s="20"/>
      <c r="AB767" s="20"/>
      <c r="AC767" s="20"/>
      <c r="AD767" s="20"/>
      <c r="AE767" s="264"/>
      <c r="AF767" s="101"/>
      <c r="AG767" s="101"/>
      <c r="AH767" s="101"/>
      <c r="AI767" s="101"/>
      <c r="AJ767" s="104"/>
      <c r="AK767" s="4"/>
      <c r="AL767" s="20"/>
      <c r="AM767" s="20"/>
      <c r="AN767" s="30"/>
      <c r="AO767" s="21"/>
    </row>
    <row r="768" spans="27:41" ht="15.75" customHeight="1">
      <c r="AA768" s="20"/>
      <c r="AB768" s="20"/>
      <c r="AC768" s="20"/>
      <c r="AD768" s="20"/>
      <c r="AE768" s="264"/>
      <c r="AF768" s="101"/>
      <c r="AG768" s="101"/>
      <c r="AH768" s="101"/>
      <c r="AI768" s="101"/>
      <c r="AJ768" s="104"/>
      <c r="AK768" s="4"/>
      <c r="AL768" s="20"/>
      <c r="AM768" s="20"/>
      <c r="AN768" s="30"/>
      <c r="AO768" s="21"/>
    </row>
    <row r="769" spans="27:41" ht="15.75" customHeight="1">
      <c r="AA769" s="20"/>
      <c r="AB769" s="20"/>
      <c r="AC769" s="20"/>
      <c r="AD769" s="20"/>
      <c r="AE769" s="264"/>
      <c r="AF769" s="101"/>
      <c r="AG769" s="101"/>
      <c r="AH769" s="101"/>
      <c r="AI769" s="101"/>
      <c r="AJ769" s="104"/>
      <c r="AK769" s="4"/>
      <c r="AL769" s="20"/>
      <c r="AM769" s="20"/>
      <c r="AN769" s="30"/>
      <c r="AO769" s="21"/>
    </row>
    <row r="770" spans="27:41" ht="15.75" customHeight="1">
      <c r="AA770" s="20"/>
      <c r="AB770" s="20"/>
      <c r="AC770" s="20"/>
      <c r="AD770" s="20"/>
      <c r="AE770" s="264"/>
      <c r="AF770" s="101"/>
      <c r="AG770" s="101"/>
      <c r="AH770" s="101"/>
      <c r="AI770" s="101"/>
      <c r="AJ770" s="104"/>
      <c r="AK770" s="4"/>
      <c r="AL770" s="20"/>
      <c r="AM770" s="20"/>
      <c r="AN770" s="30"/>
      <c r="AO770" s="21"/>
    </row>
    <row r="771" spans="27:41" ht="15.75" customHeight="1">
      <c r="AA771" s="20"/>
      <c r="AB771" s="20"/>
      <c r="AC771" s="20"/>
      <c r="AD771" s="20"/>
      <c r="AE771" s="264"/>
      <c r="AF771" s="101"/>
      <c r="AG771" s="101"/>
      <c r="AH771" s="101"/>
      <c r="AI771" s="101"/>
      <c r="AJ771" s="104"/>
      <c r="AK771" s="4"/>
      <c r="AL771" s="20"/>
      <c r="AM771" s="20"/>
      <c r="AN771" s="30"/>
      <c r="AO771" s="21"/>
    </row>
    <row r="772" spans="27:41" ht="15.75" customHeight="1">
      <c r="AA772" s="20"/>
      <c r="AB772" s="20"/>
      <c r="AC772" s="20"/>
      <c r="AD772" s="20"/>
      <c r="AE772" s="264"/>
      <c r="AF772" s="101"/>
      <c r="AG772" s="101"/>
      <c r="AH772" s="101"/>
      <c r="AI772" s="101"/>
      <c r="AJ772" s="104"/>
      <c r="AK772" s="4"/>
      <c r="AL772" s="20"/>
      <c r="AM772" s="20"/>
      <c r="AN772" s="30"/>
      <c r="AO772" s="21"/>
    </row>
    <row r="773" spans="27:41" ht="15.75" customHeight="1">
      <c r="AA773" s="20"/>
      <c r="AB773" s="20"/>
      <c r="AC773" s="20"/>
      <c r="AD773" s="20"/>
      <c r="AE773" s="264"/>
      <c r="AF773" s="101"/>
      <c r="AG773" s="101"/>
      <c r="AH773" s="101"/>
      <c r="AI773" s="101"/>
      <c r="AJ773" s="104"/>
      <c r="AK773" s="4"/>
      <c r="AL773" s="20"/>
      <c r="AM773" s="20"/>
      <c r="AN773" s="30"/>
      <c r="AO773" s="21"/>
    </row>
    <row r="774" spans="27:41" ht="15.75" customHeight="1">
      <c r="AA774" s="20"/>
      <c r="AB774" s="20"/>
      <c r="AC774" s="20"/>
      <c r="AD774" s="20"/>
      <c r="AE774" s="264"/>
      <c r="AF774" s="101"/>
      <c r="AG774" s="101"/>
      <c r="AH774" s="101"/>
      <c r="AI774" s="101"/>
      <c r="AJ774" s="104"/>
      <c r="AK774" s="4"/>
      <c r="AL774" s="20"/>
      <c r="AM774" s="20"/>
      <c r="AN774" s="30"/>
      <c r="AO774" s="21"/>
    </row>
    <row r="775" spans="27:41" ht="15.75" customHeight="1">
      <c r="AA775" s="20"/>
      <c r="AB775" s="20"/>
      <c r="AC775" s="20"/>
      <c r="AD775" s="20"/>
      <c r="AE775" s="264"/>
      <c r="AF775" s="101"/>
      <c r="AG775" s="101"/>
      <c r="AH775" s="101"/>
      <c r="AI775" s="101"/>
      <c r="AJ775" s="104"/>
      <c r="AK775" s="4"/>
      <c r="AL775" s="20"/>
      <c r="AM775" s="20"/>
      <c r="AN775" s="30"/>
      <c r="AO775" s="21"/>
    </row>
    <row r="776" spans="27:41" ht="15.75" customHeight="1">
      <c r="AA776" s="20"/>
      <c r="AB776" s="20"/>
      <c r="AC776" s="20"/>
      <c r="AD776" s="20"/>
      <c r="AE776" s="264"/>
      <c r="AF776" s="101"/>
      <c r="AG776" s="101"/>
      <c r="AH776" s="101"/>
      <c r="AI776" s="101"/>
      <c r="AJ776" s="104"/>
      <c r="AK776" s="4"/>
      <c r="AL776" s="20"/>
      <c r="AM776" s="20"/>
      <c r="AN776" s="30"/>
      <c r="AO776" s="21"/>
    </row>
    <row r="777" spans="27:41" ht="15.75" customHeight="1">
      <c r="AA777" s="20"/>
      <c r="AB777" s="20"/>
      <c r="AC777" s="20"/>
      <c r="AD777" s="20"/>
      <c r="AE777" s="264"/>
      <c r="AF777" s="101"/>
      <c r="AG777" s="101"/>
      <c r="AH777" s="101"/>
      <c r="AI777" s="101"/>
      <c r="AJ777" s="104"/>
      <c r="AK777" s="4"/>
      <c r="AL777" s="20"/>
      <c r="AM777" s="20"/>
      <c r="AN777" s="30"/>
      <c r="AO777" s="21"/>
    </row>
    <row r="778" spans="27:41" ht="15.75" customHeight="1">
      <c r="AA778" s="20"/>
      <c r="AB778" s="20"/>
      <c r="AC778" s="20"/>
      <c r="AD778" s="20"/>
      <c r="AE778" s="264"/>
      <c r="AF778" s="101"/>
      <c r="AG778" s="101"/>
      <c r="AH778" s="101"/>
      <c r="AI778" s="101"/>
      <c r="AJ778" s="104"/>
      <c r="AK778" s="4"/>
      <c r="AL778" s="20"/>
      <c r="AM778" s="20"/>
      <c r="AN778" s="30"/>
      <c r="AO778" s="21"/>
    </row>
    <row r="779" spans="27:41" ht="15.75" customHeight="1">
      <c r="AA779" s="20"/>
      <c r="AB779" s="20"/>
      <c r="AC779" s="20"/>
      <c r="AD779" s="20"/>
      <c r="AE779" s="264"/>
      <c r="AF779" s="101"/>
      <c r="AG779" s="101"/>
      <c r="AH779" s="101"/>
      <c r="AI779" s="101"/>
      <c r="AJ779" s="104"/>
      <c r="AK779" s="4"/>
      <c r="AL779" s="20"/>
      <c r="AM779" s="20"/>
      <c r="AN779" s="30"/>
      <c r="AO779" s="21"/>
    </row>
    <row r="780" spans="27:41" ht="15.75" customHeight="1">
      <c r="AA780" s="20"/>
      <c r="AB780" s="20"/>
      <c r="AC780" s="20"/>
      <c r="AD780" s="20"/>
      <c r="AE780" s="264"/>
      <c r="AF780" s="101"/>
      <c r="AG780" s="101"/>
      <c r="AH780" s="101"/>
      <c r="AI780" s="101"/>
      <c r="AJ780" s="104"/>
      <c r="AK780" s="4"/>
      <c r="AL780" s="20"/>
      <c r="AM780" s="20"/>
      <c r="AN780" s="30"/>
      <c r="AO780" s="21"/>
    </row>
    <row r="781" spans="27:41" ht="15.75" customHeight="1">
      <c r="AA781" s="20"/>
      <c r="AB781" s="20"/>
      <c r="AC781" s="20"/>
      <c r="AD781" s="20"/>
      <c r="AE781" s="264"/>
      <c r="AF781" s="101"/>
      <c r="AG781" s="101"/>
      <c r="AH781" s="101"/>
      <c r="AI781" s="101"/>
      <c r="AJ781" s="104"/>
      <c r="AK781" s="4"/>
      <c r="AL781" s="20"/>
      <c r="AM781" s="20"/>
      <c r="AN781" s="30"/>
      <c r="AO781" s="21"/>
    </row>
    <row r="782" spans="27:41" ht="15.75" customHeight="1">
      <c r="AA782" s="20"/>
      <c r="AB782" s="20"/>
      <c r="AC782" s="20"/>
      <c r="AD782" s="20"/>
      <c r="AE782" s="264"/>
      <c r="AF782" s="101"/>
      <c r="AG782" s="101"/>
      <c r="AH782" s="101"/>
      <c r="AI782" s="101"/>
      <c r="AJ782" s="104"/>
      <c r="AK782" s="4"/>
      <c r="AL782" s="20"/>
      <c r="AM782" s="20"/>
      <c r="AN782" s="30"/>
      <c r="AO782" s="21"/>
    </row>
    <row r="783" spans="27:41" ht="15.75" customHeight="1">
      <c r="AA783" s="20"/>
      <c r="AB783" s="20"/>
      <c r="AC783" s="20"/>
      <c r="AD783" s="20"/>
      <c r="AE783" s="264"/>
      <c r="AF783" s="101"/>
      <c r="AG783" s="101"/>
      <c r="AH783" s="101"/>
      <c r="AI783" s="101"/>
      <c r="AJ783" s="104"/>
      <c r="AK783" s="4"/>
      <c r="AL783" s="20"/>
      <c r="AM783" s="20"/>
      <c r="AN783" s="30"/>
      <c r="AO783" s="21"/>
    </row>
    <row r="784" spans="27:41" ht="15.75" customHeight="1">
      <c r="AA784" s="20"/>
      <c r="AB784" s="20"/>
      <c r="AC784" s="20"/>
      <c r="AD784" s="20"/>
      <c r="AE784" s="264"/>
      <c r="AF784" s="101"/>
      <c r="AG784" s="101"/>
      <c r="AH784" s="101"/>
      <c r="AI784" s="101"/>
      <c r="AJ784" s="104"/>
      <c r="AK784" s="4"/>
      <c r="AL784" s="20"/>
      <c r="AM784" s="20"/>
      <c r="AN784" s="30"/>
      <c r="AO784" s="21"/>
    </row>
    <row r="785" spans="27:41" ht="15.75" customHeight="1">
      <c r="AA785" s="20"/>
      <c r="AB785" s="20"/>
      <c r="AC785" s="20"/>
      <c r="AD785" s="20"/>
      <c r="AE785" s="264"/>
      <c r="AF785" s="101"/>
      <c r="AG785" s="101"/>
      <c r="AH785" s="101"/>
      <c r="AI785" s="101"/>
      <c r="AJ785" s="104"/>
      <c r="AK785" s="4"/>
      <c r="AL785" s="20"/>
      <c r="AM785" s="20"/>
      <c r="AN785" s="30"/>
      <c r="AO785" s="21"/>
    </row>
    <row r="786" spans="27:41" ht="15.75" customHeight="1">
      <c r="AA786" s="20"/>
      <c r="AB786" s="20"/>
      <c r="AC786" s="20"/>
      <c r="AD786" s="20"/>
      <c r="AE786" s="264"/>
      <c r="AF786" s="101"/>
      <c r="AG786" s="101"/>
      <c r="AH786" s="101"/>
      <c r="AI786" s="101"/>
      <c r="AJ786" s="104"/>
      <c r="AK786" s="4"/>
      <c r="AL786" s="20"/>
      <c r="AM786" s="20"/>
      <c r="AN786" s="30"/>
      <c r="AO786" s="21"/>
    </row>
    <row r="787" spans="27:41" ht="15.75" customHeight="1">
      <c r="AA787" s="20"/>
      <c r="AB787" s="20"/>
      <c r="AC787" s="20"/>
      <c r="AD787" s="20"/>
      <c r="AE787" s="264"/>
      <c r="AF787" s="101"/>
      <c r="AG787" s="101"/>
      <c r="AH787" s="101"/>
      <c r="AI787" s="101"/>
      <c r="AJ787" s="104"/>
      <c r="AK787" s="4"/>
      <c r="AL787" s="20"/>
      <c r="AM787" s="20"/>
      <c r="AN787" s="30"/>
      <c r="AO787" s="21"/>
    </row>
    <row r="788" spans="27:41" ht="15.75" customHeight="1">
      <c r="AA788" s="20"/>
      <c r="AB788" s="20"/>
      <c r="AC788" s="20"/>
      <c r="AD788" s="20"/>
      <c r="AE788" s="264"/>
      <c r="AF788" s="101"/>
      <c r="AG788" s="101"/>
      <c r="AH788" s="101"/>
      <c r="AI788" s="101"/>
      <c r="AJ788" s="104"/>
      <c r="AK788" s="4"/>
      <c r="AL788" s="20"/>
      <c r="AM788" s="20"/>
      <c r="AN788" s="30"/>
      <c r="AO788" s="21"/>
    </row>
    <row r="789" spans="27:41" ht="15.75" customHeight="1">
      <c r="AA789" s="20"/>
      <c r="AB789" s="20"/>
      <c r="AC789" s="20"/>
      <c r="AD789" s="20"/>
      <c r="AE789" s="264"/>
      <c r="AF789" s="101"/>
      <c r="AG789" s="101"/>
      <c r="AH789" s="101"/>
      <c r="AI789" s="101"/>
      <c r="AJ789" s="104"/>
      <c r="AK789" s="4"/>
      <c r="AL789" s="20"/>
      <c r="AM789" s="20"/>
      <c r="AN789" s="30"/>
      <c r="AO789" s="21"/>
    </row>
    <row r="790" spans="27:41" ht="15.75" customHeight="1">
      <c r="AA790" s="20"/>
      <c r="AB790" s="20"/>
      <c r="AC790" s="20"/>
      <c r="AD790" s="20"/>
      <c r="AE790" s="264"/>
      <c r="AF790" s="101"/>
      <c r="AG790" s="101"/>
      <c r="AH790" s="101"/>
      <c r="AI790" s="101"/>
      <c r="AJ790" s="104"/>
      <c r="AK790" s="4"/>
      <c r="AL790" s="20"/>
      <c r="AM790" s="20"/>
      <c r="AN790" s="30"/>
      <c r="AO790" s="21"/>
    </row>
    <row r="791" spans="27:41" ht="15.75" customHeight="1">
      <c r="AA791" s="20"/>
      <c r="AB791" s="20"/>
      <c r="AC791" s="20"/>
      <c r="AD791" s="20"/>
      <c r="AE791" s="264"/>
      <c r="AF791" s="101"/>
      <c r="AG791" s="101"/>
      <c r="AH791" s="101"/>
      <c r="AI791" s="101"/>
      <c r="AJ791" s="104"/>
      <c r="AK791" s="4"/>
      <c r="AL791" s="20"/>
      <c r="AM791" s="20"/>
      <c r="AN791" s="30"/>
      <c r="AO791" s="21"/>
    </row>
    <row r="792" spans="27:41" ht="15.75" customHeight="1">
      <c r="AA792" s="20"/>
      <c r="AB792" s="20"/>
      <c r="AC792" s="20"/>
      <c r="AD792" s="20"/>
      <c r="AE792" s="264"/>
      <c r="AF792" s="101"/>
      <c r="AG792" s="101"/>
      <c r="AH792" s="101"/>
      <c r="AI792" s="101"/>
      <c r="AJ792" s="104"/>
      <c r="AK792" s="4"/>
      <c r="AL792" s="20"/>
      <c r="AM792" s="20"/>
      <c r="AN792" s="30"/>
      <c r="AO792" s="21"/>
    </row>
    <row r="793" spans="27:41" ht="15.75" customHeight="1">
      <c r="AA793" s="20"/>
      <c r="AB793" s="20"/>
      <c r="AC793" s="20"/>
      <c r="AD793" s="20"/>
      <c r="AE793" s="264"/>
      <c r="AF793" s="101"/>
      <c r="AG793" s="101"/>
      <c r="AH793" s="101"/>
      <c r="AI793" s="101"/>
      <c r="AJ793" s="104"/>
      <c r="AK793" s="4"/>
      <c r="AL793" s="20"/>
      <c r="AM793" s="20"/>
      <c r="AN793" s="30"/>
      <c r="AO793" s="21"/>
    </row>
    <row r="794" spans="27:41" ht="15.75" customHeight="1">
      <c r="AA794" s="20"/>
      <c r="AB794" s="20"/>
      <c r="AC794" s="20"/>
      <c r="AD794" s="20"/>
      <c r="AE794" s="264"/>
      <c r="AF794" s="101"/>
      <c r="AG794" s="101"/>
      <c r="AH794" s="101"/>
      <c r="AI794" s="101"/>
      <c r="AJ794" s="104"/>
      <c r="AK794" s="4"/>
      <c r="AL794" s="20"/>
      <c r="AM794" s="20"/>
      <c r="AN794" s="30"/>
      <c r="AO794" s="21"/>
    </row>
    <row r="795" spans="27:41" ht="15.75" customHeight="1">
      <c r="AA795" s="20"/>
      <c r="AB795" s="20"/>
      <c r="AC795" s="20"/>
      <c r="AD795" s="20"/>
      <c r="AE795" s="264"/>
      <c r="AF795" s="101"/>
      <c r="AG795" s="101"/>
      <c r="AH795" s="101"/>
      <c r="AI795" s="101"/>
      <c r="AJ795" s="104"/>
      <c r="AK795" s="4"/>
      <c r="AL795" s="20"/>
      <c r="AM795" s="20"/>
      <c r="AN795" s="30"/>
      <c r="AO795" s="21"/>
    </row>
    <row r="796" spans="27:41" ht="15.75" customHeight="1">
      <c r="AA796" s="20"/>
      <c r="AB796" s="20"/>
      <c r="AC796" s="20"/>
      <c r="AD796" s="20"/>
      <c r="AE796" s="264"/>
      <c r="AF796" s="101"/>
      <c r="AG796" s="101"/>
      <c r="AH796" s="101"/>
      <c r="AI796" s="101"/>
      <c r="AJ796" s="104"/>
      <c r="AK796" s="4"/>
      <c r="AL796" s="20"/>
      <c r="AM796" s="20"/>
      <c r="AN796" s="30"/>
      <c r="AO796" s="21"/>
    </row>
    <row r="797" spans="27:41" ht="15.75" customHeight="1">
      <c r="AA797" s="20"/>
      <c r="AB797" s="20"/>
      <c r="AC797" s="20"/>
      <c r="AD797" s="20"/>
      <c r="AE797" s="264"/>
      <c r="AF797" s="101"/>
      <c r="AG797" s="101"/>
      <c r="AH797" s="101"/>
      <c r="AI797" s="101"/>
      <c r="AJ797" s="104"/>
      <c r="AK797" s="4"/>
      <c r="AL797" s="20"/>
      <c r="AM797" s="20"/>
      <c r="AN797" s="30"/>
      <c r="AO797" s="21"/>
    </row>
    <row r="798" spans="27:41" ht="15.75" customHeight="1">
      <c r="AA798" s="20"/>
      <c r="AB798" s="20"/>
      <c r="AC798" s="20"/>
      <c r="AD798" s="20"/>
      <c r="AE798" s="264"/>
      <c r="AF798" s="101"/>
      <c r="AG798" s="101"/>
      <c r="AH798" s="101"/>
      <c r="AI798" s="101"/>
      <c r="AJ798" s="104"/>
      <c r="AK798" s="4"/>
      <c r="AL798" s="20"/>
      <c r="AM798" s="20"/>
      <c r="AN798" s="30"/>
      <c r="AO798" s="21"/>
    </row>
    <row r="799" spans="27:41" ht="15.75" customHeight="1">
      <c r="AA799" s="20"/>
      <c r="AB799" s="20"/>
      <c r="AC799" s="20"/>
      <c r="AD799" s="20"/>
      <c r="AE799" s="264"/>
      <c r="AF799" s="101"/>
      <c r="AG799" s="101"/>
      <c r="AH799" s="101"/>
      <c r="AI799" s="101"/>
      <c r="AJ799" s="104"/>
      <c r="AK799" s="4"/>
      <c r="AL799" s="20"/>
      <c r="AM799" s="20"/>
      <c r="AN799" s="30"/>
      <c r="AO799" s="21"/>
    </row>
    <row r="800" spans="27:41" ht="15.75" customHeight="1">
      <c r="AA800" s="20"/>
      <c r="AB800" s="20"/>
      <c r="AC800" s="20"/>
      <c r="AD800" s="20"/>
      <c r="AE800" s="264"/>
      <c r="AF800" s="101"/>
      <c r="AG800" s="101"/>
      <c r="AH800" s="101"/>
      <c r="AI800" s="101"/>
      <c r="AJ800" s="104"/>
      <c r="AK800" s="4"/>
      <c r="AL800" s="20"/>
      <c r="AM800" s="20"/>
      <c r="AN800" s="30"/>
      <c r="AO800" s="21"/>
    </row>
    <row r="801" spans="27:41" ht="15.75" customHeight="1">
      <c r="AA801" s="20"/>
      <c r="AB801" s="20"/>
      <c r="AC801" s="20"/>
      <c r="AD801" s="20"/>
      <c r="AE801" s="264"/>
      <c r="AF801" s="101"/>
      <c r="AG801" s="101"/>
      <c r="AH801" s="101"/>
      <c r="AI801" s="101"/>
      <c r="AJ801" s="104"/>
      <c r="AK801" s="4"/>
      <c r="AL801" s="20"/>
      <c r="AM801" s="20"/>
      <c r="AN801" s="30"/>
      <c r="AO801" s="21"/>
    </row>
    <row r="802" spans="27:41" ht="15.75" customHeight="1">
      <c r="AA802" s="20"/>
      <c r="AB802" s="20"/>
      <c r="AC802" s="20"/>
      <c r="AD802" s="20"/>
      <c r="AE802" s="264"/>
      <c r="AF802" s="101"/>
      <c r="AG802" s="101"/>
      <c r="AH802" s="101"/>
      <c r="AI802" s="101"/>
      <c r="AJ802" s="104"/>
      <c r="AK802" s="4"/>
      <c r="AL802" s="20"/>
      <c r="AM802" s="20"/>
      <c r="AN802" s="30"/>
      <c r="AO802" s="21"/>
    </row>
    <row r="803" spans="27:41" ht="15.75" customHeight="1">
      <c r="AA803" s="20"/>
      <c r="AB803" s="20"/>
      <c r="AC803" s="20"/>
      <c r="AD803" s="20"/>
      <c r="AE803" s="264"/>
      <c r="AF803" s="101"/>
      <c r="AG803" s="101"/>
      <c r="AH803" s="101"/>
      <c r="AI803" s="101"/>
      <c r="AJ803" s="104"/>
      <c r="AK803" s="4"/>
      <c r="AL803" s="20"/>
      <c r="AM803" s="20"/>
      <c r="AN803" s="30"/>
      <c r="AO803" s="21"/>
    </row>
    <row r="804" spans="27:41" ht="15.75" customHeight="1">
      <c r="AA804" s="20"/>
      <c r="AB804" s="20"/>
      <c r="AC804" s="20"/>
      <c r="AD804" s="20"/>
      <c r="AE804" s="264"/>
      <c r="AF804" s="101"/>
      <c r="AG804" s="101"/>
      <c r="AH804" s="101"/>
      <c r="AI804" s="101"/>
      <c r="AJ804" s="104"/>
      <c r="AK804" s="4"/>
      <c r="AL804" s="20"/>
      <c r="AM804" s="20"/>
      <c r="AN804" s="30"/>
      <c r="AO804" s="21"/>
    </row>
    <row r="805" spans="27:41" ht="15.75" customHeight="1">
      <c r="AA805" s="20"/>
      <c r="AB805" s="20"/>
      <c r="AC805" s="20"/>
      <c r="AD805" s="20"/>
      <c r="AE805" s="264"/>
      <c r="AF805" s="101"/>
      <c r="AG805" s="101"/>
      <c r="AH805" s="101"/>
      <c r="AI805" s="101"/>
      <c r="AJ805" s="104"/>
      <c r="AK805" s="4"/>
      <c r="AL805" s="20"/>
      <c r="AM805" s="20"/>
      <c r="AN805" s="30"/>
      <c r="AO805" s="21"/>
    </row>
    <row r="806" spans="27:41" ht="15.75" customHeight="1">
      <c r="AA806" s="20"/>
      <c r="AB806" s="20"/>
      <c r="AC806" s="20"/>
      <c r="AD806" s="20"/>
      <c r="AE806" s="264"/>
      <c r="AF806" s="101"/>
      <c r="AG806" s="101"/>
      <c r="AH806" s="101"/>
      <c r="AI806" s="101"/>
      <c r="AJ806" s="104"/>
      <c r="AK806" s="4"/>
      <c r="AL806" s="20"/>
      <c r="AM806" s="20"/>
      <c r="AN806" s="30"/>
      <c r="AO806" s="21"/>
    </row>
    <row r="807" spans="27:41" ht="15.75" customHeight="1">
      <c r="AA807" s="20"/>
      <c r="AB807" s="20"/>
      <c r="AC807" s="20"/>
      <c r="AD807" s="20"/>
      <c r="AE807" s="264"/>
      <c r="AF807" s="101"/>
      <c r="AG807" s="101"/>
      <c r="AH807" s="101"/>
      <c r="AI807" s="101"/>
      <c r="AJ807" s="104"/>
      <c r="AK807" s="4"/>
      <c r="AL807" s="20"/>
      <c r="AM807" s="20"/>
      <c r="AN807" s="30"/>
      <c r="AO807" s="21"/>
    </row>
    <row r="808" spans="27:41" ht="15.75" customHeight="1">
      <c r="AA808" s="20"/>
      <c r="AB808" s="20"/>
      <c r="AC808" s="20"/>
      <c r="AD808" s="20"/>
      <c r="AE808" s="264"/>
      <c r="AF808" s="101"/>
      <c r="AG808" s="101"/>
      <c r="AH808" s="101"/>
      <c r="AI808" s="101"/>
      <c r="AJ808" s="104"/>
      <c r="AK808" s="4"/>
      <c r="AL808" s="20"/>
      <c r="AM808" s="20"/>
      <c r="AN808" s="30"/>
      <c r="AO808" s="21"/>
    </row>
    <row r="809" spans="27:41" ht="15.75" customHeight="1">
      <c r="AA809" s="20"/>
      <c r="AB809" s="20"/>
      <c r="AC809" s="20"/>
      <c r="AD809" s="20"/>
      <c r="AE809" s="264"/>
      <c r="AF809" s="101"/>
      <c r="AG809" s="101"/>
      <c r="AH809" s="101"/>
      <c r="AI809" s="101"/>
      <c r="AJ809" s="104"/>
      <c r="AK809" s="4"/>
      <c r="AL809" s="20"/>
      <c r="AM809" s="20"/>
      <c r="AN809" s="30"/>
      <c r="AO809" s="21"/>
    </row>
    <row r="810" spans="27:41" ht="15.75" customHeight="1">
      <c r="AA810" s="20"/>
      <c r="AB810" s="20"/>
      <c r="AC810" s="20"/>
      <c r="AD810" s="20"/>
      <c r="AE810" s="264"/>
      <c r="AF810" s="101"/>
      <c r="AG810" s="101"/>
      <c r="AH810" s="101"/>
      <c r="AI810" s="101"/>
      <c r="AJ810" s="104"/>
      <c r="AK810" s="4"/>
      <c r="AL810" s="20"/>
      <c r="AM810" s="20"/>
      <c r="AN810" s="30"/>
      <c r="AO810" s="21"/>
    </row>
    <row r="811" spans="27:41" ht="15.75" customHeight="1">
      <c r="AA811" s="20"/>
      <c r="AB811" s="20"/>
      <c r="AC811" s="20"/>
      <c r="AD811" s="20"/>
      <c r="AE811" s="264"/>
      <c r="AF811" s="101"/>
      <c r="AG811" s="101"/>
      <c r="AH811" s="101"/>
      <c r="AI811" s="101"/>
      <c r="AJ811" s="104"/>
      <c r="AK811" s="4"/>
      <c r="AL811" s="20"/>
      <c r="AM811" s="20"/>
      <c r="AN811" s="30"/>
      <c r="AO811" s="21"/>
    </row>
    <row r="812" spans="27:41" ht="15.75" customHeight="1">
      <c r="AA812" s="20"/>
      <c r="AB812" s="20"/>
      <c r="AC812" s="20"/>
      <c r="AD812" s="20"/>
      <c r="AE812" s="264"/>
      <c r="AF812" s="101"/>
      <c r="AG812" s="101"/>
      <c r="AH812" s="101"/>
      <c r="AI812" s="101"/>
      <c r="AJ812" s="104"/>
      <c r="AK812" s="4"/>
      <c r="AL812" s="20"/>
      <c r="AM812" s="20"/>
      <c r="AN812" s="30"/>
      <c r="AO812" s="21"/>
    </row>
    <row r="813" spans="27:41" ht="15.75" customHeight="1">
      <c r="AA813" s="20"/>
      <c r="AB813" s="20"/>
      <c r="AC813" s="20"/>
      <c r="AD813" s="20"/>
      <c r="AE813" s="264"/>
      <c r="AF813" s="101"/>
      <c r="AG813" s="101"/>
      <c r="AH813" s="101"/>
      <c r="AI813" s="101"/>
      <c r="AJ813" s="104"/>
      <c r="AK813" s="4"/>
      <c r="AL813" s="20"/>
      <c r="AM813" s="20"/>
      <c r="AN813" s="30"/>
      <c r="AO813" s="21"/>
    </row>
    <row r="814" spans="27:41" ht="15.75" customHeight="1">
      <c r="AA814" s="20"/>
      <c r="AB814" s="20"/>
      <c r="AC814" s="20"/>
      <c r="AD814" s="20"/>
      <c r="AE814" s="264"/>
      <c r="AF814" s="101"/>
      <c r="AG814" s="101"/>
      <c r="AH814" s="101"/>
      <c r="AI814" s="101"/>
      <c r="AJ814" s="104"/>
      <c r="AK814" s="4"/>
      <c r="AL814" s="20"/>
      <c r="AM814" s="20"/>
      <c r="AN814" s="30"/>
      <c r="AO814" s="21"/>
    </row>
    <row r="815" spans="27:41" ht="15.75" customHeight="1">
      <c r="AA815" s="20"/>
      <c r="AB815" s="20"/>
      <c r="AC815" s="20"/>
      <c r="AD815" s="20"/>
      <c r="AE815" s="264"/>
      <c r="AF815" s="101"/>
      <c r="AG815" s="101"/>
      <c r="AH815" s="101"/>
      <c r="AI815" s="101"/>
      <c r="AJ815" s="104"/>
      <c r="AK815" s="4"/>
      <c r="AL815" s="20"/>
      <c r="AM815" s="20"/>
      <c r="AN815" s="30"/>
      <c r="AO815" s="21"/>
    </row>
    <row r="816" spans="27:41" ht="15.75" customHeight="1">
      <c r="AA816" s="20"/>
      <c r="AB816" s="20"/>
      <c r="AC816" s="20"/>
      <c r="AD816" s="20"/>
      <c r="AE816" s="264"/>
      <c r="AF816" s="101"/>
      <c r="AG816" s="101"/>
      <c r="AH816" s="101"/>
      <c r="AI816" s="101"/>
      <c r="AJ816" s="104"/>
      <c r="AK816" s="4"/>
      <c r="AL816" s="20"/>
      <c r="AM816" s="20"/>
      <c r="AN816" s="30"/>
      <c r="AO816" s="21"/>
    </row>
    <row r="817" spans="27:41" ht="15.75" customHeight="1">
      <c r="AA817" s="20"/>
      <c r="AB817" s="20"/>
      <c r="AC817" s="20"/>
      <c r="AD817" s="20"/>
      <c r="AE817" s="264"/>
      <c r="AF817" s="101"/>
      <c r="AG817" s="101"/>
      <c r="AH817" s="101"/>
      <c r="AI817" s="101"/>
      <c r="AJ817" s="104"/>
      <c r="AK817" s="4"/>
      <c r="AL817" s="20"/>
      <c r="AM817" s="20"/>
      <c r="AN817" s="30"/>
      <c r="AO817" s="21"/>
    </row>
    <row r="818" spans="27:41" ht="15.75" customHeight="1">
      <c r="AA818" s="20"/>
      <c r="AB818" s="20"/>
      <c r="AC818" s="20"/>
      <c r="AD818" s="20"/>
      <c r="AE818" s="264"/>
      <c r="AF818" s="101"/>
      <c r="AG818" s="101"/>
      <c r="AH818" s="101"/>
      <c r="AI818" s="101"/>
      <c r="AJ818" s="104"/>
      <c r="AK818" s="4"/>
      <c r="AL818" s="20"/>
      <c r="AM818" s="20"/>
      <c r="AN818" s="30"/>
      <c r="AO818" s="21"/>
    </row>
    <row r="819" spans="27:41" ht="15.75" customHeight="1">
      <c r="AA819" s="20"/>
      <c r="AB819" s="20"/>
      <c r="AC819" s="20"/>
      <c r="AD819" s="20"/>
      <c r="AE819" s="264"/>
      <c r="AF819" s="101"/>
      <c r="AG819" s="101"/>
      <c r="AH819" s="101"/>
      <c r="AI819" s="101"/>
      <c r="AJ819" s="104"/>
      <c r="AK819" s="4"/>
      <c r="AL819" s="20"/>
      <c r="AM819" s="20"/>
      <c r="AN819" s="30"/>
      <c r="AO819" s="21"/>
    </row>
    <row r="820" spans="27:41" ht="15.75" customHeight="1">
      <c r="AA820" s="20"/>
      <c r="AB820" s="20"/>
      <c r="AC820" s="20"/>
      <c r="AD820" s="20"/>
      <c r="AE820" s="264"/>
      <c r="AF820" s="101"/>
      <c r="AG820" s="101"/>
      <c r="AH820" s="101"/>
      <c r="AI820" s="101"/>
      <c r="AJ820" s="104"/>
      <c r="AK820" s="4"/>
      <c r="AL820" s="20"/>
      <c r="AM820" s="20"/>
      <c r="AN820" s="30"/>
      <c r="AO820" s="21"/>
    </row>
    <row r="821" spans="27:41" ht="15.75" customHeight="1">
      <c r="AA821" s="20"/>
      <c r="AB821" s="20"/>
      <c r="AC821" s="20"/>
      <c r="AD821" s="20"/>
      <c r="AE821" s="264"/>
      <c r="AF821" s="101"/>
      <c r="AG821" s="101"/>
      <c r="AH821" s="101"/>
      <c r="AI821" s="101"/>
      <c r="AJ821" s="104"/>
      <c r="AK821" s="4"/>
      <c r="AL821" s="20"/>
      <c r="AM821" s="20"/>
      <c r="AN821" s="30"/>
      <c r="AO821" s="21"/>
    </row>
    <row r="822" spans="27:41" ht="15.75" customHeight="1">
      <c r="AA822" s="20"/>
      <c r="AB822" s="20"/>
      <c r="AC822" s="20"/>
      <c r="AD822" s="20"/>
      <c r="AE822" s="264"/>
      <c r="AF822" s="101"/>
      <c r="AG822" s="101"/>
      <c r="AH822" s="101"/>
      <c r="AI822" s="101"/>
      <c r="AJ822" s="104"/>
      <c r="AK822" s="4"/>
      <c r="AL822" s="20"/>
      <c r="AM822" s="20"/>
      <c r="AN822" s="30"/>
      <c r="AO822" s="21"/>
    </row>
    <row r="823" spans="27:41" ht="15.75" customHeight="1">
      <c r="AA823" s="20"/>
      <c r="AB823" s="20"/>
      <c r="AC823" s="20"/>
      <c r="AD823" s="20"/>
      <c r="AE823" s="264"/>
      <c r="AF823" s="101"/>
      <c r="AG823" s="101"/>
      <c r="AH823" s="101"/>
      <c r="AI823" s="101"/>
      <c r="AJ823" s="104"/>
      <c r="AK823" s="4"/>
      <c r="AL823" s="20"/>
      <c r="AM823" s="20"/>
      <c r="AN823" s="30"/>
      <c r="AO823" s="21"/>
    </row>
    <row r="824" spans="27:41" ht="15.75" customHeight="1">
      <c r="AA824" s="20"/>
      <c r="AB824" s="20"/>
      <c r="AC824" s="20"/>
      <c r="AD824" s="20"/>
      <c r="AE824" s="264"/>
      <c r="AF824" s="101"/>
      <c r="AG824" s="101"/>
      <c r="AH824" s="101"/>
      <c r="AI824" s="101"/>
      <c r="AJ824" s="104"/>
      <c r="AK824" s="4"/>
      <c r="AL824" s="20"/>
      <c r="AM824" s="20"/>
      <c r="AN824" s="30"/>
      <c r="AO824" s="21"/>
    </row>
    <row r="825" spans="27:41" ht="15.75" customHeight="1">
      <c r="AA825" s="20"/>
      <c r="AB825" s="20"/>
      <c r="AC825" s="20"/>
      <c r="AD825" s="20"/>
      <c r="AE825" s="264"/>
      <c r="AF825" s="101"/>
      <c r="AG825" s="101"/>
      <c r="AH825" s="101"/>
      <c r="AI825" s="101"/>
      <c r="AJ825" s="104"/>
      <c r="AK825" s="4"/>
      <c r="AL825" s="20"/>
      <c r="AM825" s="20"/>
      <c r="AN825" s="30"/>
      <c r="AO825" s="21"/>
    </row>
    <row r="826" spans="27:41" ht="15.75" customHeight="1">
      <c r="AA826" s="20"/>
      <c r="AB826" s="20"/>
      <c r="AC826" s="20"/>
      <c r="AD826" s="20"/>
      <c r="AE826" s="264"/>
      <c r="AF826" s="101"/>
      <c r="AG826" s="101"/>
      <c r="AH826" s="101"/>
      <c r="AI826" s="101"/>
      <c r="AJ826" s="104"/>
      <c r="AK826" s="4"/>
      <c r="AL826" s="20"/>
      <c r="AM826" s="20"/>
      <c r="AN826" s="30"/>
      <c r="AO826" s="21"/>
    </row>
    <row r="827" spans="27:41" ht="15.75" customHeight="1">
      <c r="AA827" s="20"/>
      <c r="AB827" s="20"/>
      <c r="AC827" s="20"/>
      <c r="AD827" s="20"/>
      <c r="AE827" s="264"/>
      <c r="AF827" s="101"/>
      <c r="AG827" s="101"/>
      <c r="AH827" s="101"/>
      <c r="AI827" s="101"/>
      <c r="AJ827" s="104"/>
      <c r="AK827" s="4"/>
      <c r="AL827" s="20"/>
      <c r="AM827" s="20"/>
      <c r="AN827" s="30"/>
      <c r="AO827" s="21"/>
    </row>
    <row r="828" spans="27:41" ht="15.75" customHeight="1">
      <c r="AA828" s="20"/>
      <c r="AB828" s="20"/>
      <c r="AC828" s="20"/>
      <c r="AD828" s="20"/>
      <c r="AE828" s="264"/>
      <c r="AF828" s="101"/>
      <c r="AG828" s="101"/>
      <c r="AH828" s="101"/>
      <c r="AI828" s="101"/>
      <c r="AJ828" s="104"/>
      <c r="AK828" s="4"/>
      <c r="AL828" s="20"/>
      <c r="AM828" s="20"/>
      <c r="AN828" s="30"/>
      <c r="AO828" s="21"/>
    </row>
    <row r="829" spans="27:41" ht="15.75" customHeight="1">
      <c r="AA829" s="20"/>
      <c r="AB829" s="20"/>
      <c r="AC829" s="20"/>
      <c r="AD829" s="20"/>
      <c r="AE829" s="264"/>
      <c r="AF829" s="101"/>
      <c r="AG829" s="101"/>
      <c r="AH829" s="101"/>
      <c r="AI829" s="101"/>
      <c r="AJ829" s="104"/>
      <c r="AK829" s="4"/>
      <c r="AL829" s="20"/>
      <c r="AM829" s="20"/>
      <c r="AN829" s="30"/>
      <c r="AO829" s="21"/>
    </row>
    <row r="830" spans="27:41" ht="15.75" customHeight="1">
      <c r="AA830" s="20"/>
      <c r="AB830" s="20"/>
      <c r="AC830" s="20"/>
      <c r="AD830" s="20"/>
      <c r="AE830" s="264"/>
      <c r="AF830" s="101"/>
      <c r="AG830" s="101"/>
      <c r="AH830" s="101"/>
      <c r="AI830" s="101"/>
      <c r="AJ830" s="104"/>
      <c r="AK830" s="4"/>
      <c r="AL830" s="20"/>
      <c r="AM830" s="20"/>
      <c r="AN830" s="30"/>
      <c r="AO830" s="21"/>
    </row>
    <row r="831" spans="27:41" ht="15.75" customHeight="1">
      <c r="AA831" s="20"/>
      <c r="AB831" s="20"/>
      <c r="AC831" s="20"/>
      <c r="AD831" s="20"/>
      <c r="AE831" s="264"/>
      <c r="AF831" s="101"/>
      <c r="AG831" s="101"/>
      <c r="AH831" s="101"/>
      <c r="AI831" s="101"/>
      <c r="AJ831" s="104"/>
      <c r="AK831" s="4"/>
      <c r="AL831" s="20"/>
      <c r="AM831" s="20"/>
      <c r="AN831" s="30"/>
      <c r="AO831" s="21"/>
    </row>
    <row r="832" spans="27:41" ht="15.75" customHeight="1">
      <c r="AA832" s="20"/>
      <c r="AB832" s="20"/>
      <c r="AC832" s="20"/>
      <c r="AD832" s="20"/>
      <c r="AE832" s="264"/>
      <c r="AF832" s="101"/>
      <c r="AG832" s="101"/>
      <c r="AH832" s="101"/>
      <c r="AI832" s="101"/>
      <c r="AJ832" s="104"/>
      <c r="AK832" s="4"/>
      <c r="AL832" s="20"/>
      <c r="AM832" s="20"/>
      <c r="AN832" s="30"/>
      <c r="AO832" s="21"/>
    </row>
    <row r="833" spans="27:41" ht="15.75" customHeight="1">
      <c r="AA833" s="20"/>
      <c r="AB833" s="20"/>
      <c r="AC833" s="20"/>
      <c r="AD833" s="20"/>
      <c r="AE833" s="264"/>
      <c r="AF833" s="101"/>
      <c r="AG833" s="101"/>
      <c r="AH833" s="101"/>
      <c r="AI833" s="101"/>
      <c r="AJ833" s="104"/>
      <c r="AK833" s="4"/>
      <c r="AL833" s="20"/>
      <c r="AM833" s="20"/>
      <c r="AN833" s="30"/>
      <c r="AO833" s="21"/>
    </row>
    <row r="834" spans="27:41" ht="15.75" customHeight="1">
      <c r="AA834" s="20"/>
      <c r="AB834" s="20"/>
      <c r="AC834" s="20"/>
      <c r="AD834" s="20"/>
      <c r="AE834" s="264"/>
      <c r="AF834" s="101"/>
      <c r="AG834" s="101"/>
      <c r="AH834" s="101"/>
      <c r="AI834" s="101"/>
      <c r="AJ834" s="104"/>
      <c r="AK834" s="4"/>
      <c r="AL834" s="20"/>
      <c r="AM834" s="20"/>
      <c r="AN834" s="30"/>
      <c r="AO834" s="21"/>
    </row>
    <row r="835" spans="27:41" ht="15.75" customHeight="1">
      <c r="AA835" s="20"/>
      <c r="AB835" s="20"/>
      <c r="AC835" s="20"/>
      <c r="AD835" s="20"/>
      <c r="AE835" s="264"/>
      <c r="AF835" s="101"/>
      <c r="AG835" s="101"/>
      <c r="AH835" s="101"/>
      <c r="AI835" s="101"/>
      <c r="AJ835" s="104"/>
      <c r="AK835" s="4"/>
      <c r="AL835" s="20"/>
      <c r="AM835" s="20"/>
      <c r="AN835" s="30"/>
      <c r="AO835" s="21"/>
    </row>
    <row r="836" spans="27:41" ht="15.75" customHeight="1">
      <c r="AA836" s="20"/>
      <c r="AB836" s="20"/>
      <c r="AC836" s="20"/>
      <c r="AD836" s="20"/>
      <c r="AE836" s="264"/>
      <c r="AF836" s="101"/>
      <c r="AG836" s="101"/>
      <c r="AH836" s="101"/>
      <c r="AI836" s="101"/>
      <c r="AJ836" s="104"/>
      <c r="AK836" s="4"/>
      <c r="AL836" s="20"/>
      <c r="AM836" s="20"/>
      <c r="AN836" s="30"/>
      <c r="AO836" s="21"/>
    </row>
    <row r="837" spans="27:41" ht="15.75" customHeight="1">
      <c r="AA837" s="20"/>
      <c r="AB837" s="20"/>
      <c r="AC837" s="20"/>
      <c r="AD837" s="20"/>
      <c r="AE837" s="264"/>
      <c r="AF837" s="101"/>
      <c r="AG837" s="101"/>
      <c r="AH837" s="101"/>
      <c r="AI837" s="101"/>
      <c r="AJ837" s="104"/>
      <c r="AK837" s="4"/>
      <c r="AL837" s="20"/>
      <c r="AM837" s="20"/>
      <c r="AN837" s="30"/>
      <c r="AO837" s="21"/>
    </row>
    <row r="838" spans="27:41" ht="15.75" customHeight="1">
      <c r="AA838" s="20"/>
      <c r="AB838" s="20"/>
      <c r="AC838" s="20"/>
      <c r="AD838" s="20"/>
      <c r="AE838" s="264"/>
      <c r="AF838" s="101"/>
      <c r="AG838" s="101"/>
      <c r="AH838" s="101"/>
      <c r="AI838" s="101"/>
      <c r="AJ838" s="104"/>
      <c r="AK838" s="4"/>
      <c r="AL838" s="20"/>
      <c r="AM838" s="20"/>
      <c r="AN838" s="30"/>
      <c r="AO838" s="21"/>
    </row>
    <row r="839" spans="27:41" ht="15.75" customHeight="1">
      <c r="AA839" s="20"/>
      <c r="AB839" s="20"/>
      <c r="AC839" s="20"/>
      <c r="AD839" s="20"/>
      <c r="AE839" s="264"/>
      <c r="AF839" s="101"/>
      <c r="AG839" s="101"/>
      <c r="AH839" s="101"/>
      <c r="AI839" s="101"/>
      <c r="AJ839" s="104"/>
      <c r="AK839" s="4"/>
      <c r="AL839" s="20"/>
      <c r="AM839" s="20"/>
      <c r="AN839" s="30"/>
      <c r="AO839" s="21"/>
    </row>
    <row r="840" spans="27:41" ht="15.75" customHeight="1">
      <c r="AA840" s="20"/>
      <c r="AB840" s="20"/>
      <c r="AC840" s="20"/>
      <c r="AD840" s="20"/>
      <c r="AE840" s="264"/>
      <c r="AF840" s="101"/>
      <c r="AG840" s="101"/>
      <c r="AH840" s="101"/>
      <c r="AI840" s="101"/>
      <c r="AJ840" s="104"/>
      <c r="AK840" s="4"/>
      <c r="AL840" s="20"/>
      <c r="AM840" s="20"/>
      <c r="AN840" s="30"/>
      <c r="AO840" s="21"/>
    </row>
    <row r="841" spans="27:41" ht="15.75" customHeight="1">
      <c r="AA841" s="20"/>
      <c r="AB841" s="20"/>
      <c r="AC841" s="20"/>
      <c r="AD841" s="20"/>
      <c r="AE841" s="264"/>
      <c r="AF841" s="101"/>
      <c r="AG841" s="101"/>
      <c r="AH841" s="101"/>
      <c r="AI841" s="101"/>
      <c r="AJ841" s="104"/>
      <c r="AK841" s="4"/>
      <c r="AL841" s="20"/>
      <c r="AM841" s="20"/>
      <c r="AN841" s="30"/>
      <c r="AO841" s="21"/>
    </row>
    <row r="842" spans="27:41" ht="15.75" customHeight="1">
      <c r="AA842" s="20"/>
      <c r="AB842" s="20"/>
      <c r="AC842" s="20"/>
      <c r="AD842" s="20"/>
      <c r="AE842" s="264"/>
      <c r="AF842" s="101"/>
      <c r="AG842" s="101"/>
      <c r="AH842" s="101"/>
      <c r="AI842" s="101"/>
      <c r="AJ842" s="104"/>
      <c r="AK842" s="4"/>
      <c r="AL842" s="20"/>
      <c r="AM842" s="20"/>
      <c r="AN842" s="30"/>
      <c r="AO842" s="21"/>
    </row>
    <row r="843" spans="27:41" ht="15.75" customHeight="1">
      <c r="AA843" s="20"/>
      <c r="AB843" s="20"/>
      <c r="AC843" s="20"/>
      <c r="AD843" s="20"/>
      <c r="AE843" s="264"/>
      <c r="AF843" s="101"/>
      <c r="AG843" s="101"/>
      <c r="AH843" s="101"/>
      <c r="AI843" s="101"/>
      <c r="AJ843" s="104"/>
      <c r="AK843" s="4"/>
      <c r="AL843" s="20"/>
      <c r="AM843" s="20"/>
      <c r="AN843" s="30"/>
      <c r="AO843" s="21"/>
    </row>
    <row r="844" spans="27:41" ht="15.75" customHeight="1">
      <c r="AA844" s="20"/>
      <c r="AB844" s="20"/>
      <c r="AC844" s="20"/>
      <c r="AD844" s="20"/>
      <c r="AE844" s="264"/>
      <c r="AF844" s="101"/>
      <c r="AG844" s="101"/>
      <c r="AH844" s="101"/>
      <c r="AI844" s="101"/>
      <c r="AJ844" s="104"/>
      <c r="AK844" s="4"/>
      <c r="AL844" s="20"/>
      <c r="AM844" s="20"/>
      <c r="AN844" s="30"/>
      <c r="AO844" s="21"/>
    </row>
    <row r="845" spans="27:41" ht="15.75" customHeight="1">
      <c r="AA845" s="20"/>
      <c r="AB845" s="20"/>
      <c r="AC845" s="20"/>
      <c r="AD845" s="20"/>
      <c r="AE845" s="264"/>
      <c r="AF845" s="101"/>
      <c r="AG845" s="101"/>
      <c r="AH845" s="101"/>
      <c r="AI845" s="101"/>
      <c r="AJ845" s="104"/>
      <c r="AK845" s="4"/>
      <c r="AL845" s="20"/>
      <c r="AM845" s="20"/>
      <c r="AN845" s="30"/>
      <c r="AO845" s="21"/>
    </row>
    <row r="846" spans="27:41" ht="15.75" customHeight="1">
      <c r="AA846" s="20"/>
      <c r="AB846" s="20"/>
      <c r="AC846" s="20"/>
      <c r="AD846" s="20"/>
      <c r="AE846" s="264"/>
      <c r="AF846" s="101"/>
      <c r="AG846" s="101"/>
      <c r="AH846" s="101"/>
      <c r="AI846" s="101"/>
      <c r="AJ846" s="104"/>
      <c r="AK846" s="4"/>
      <c r="AL846" s="20"/>
      <c r="AM846" s="20"/>
      <c r="AN846" s="30"/>
      <c r="AO846" s="21"/>
    </row>
    <row r="847" spans="27:41" ht="15.75" customHeight="1">
      <c r="AA847" s="20"/>
      <c r="AB847" s="20"/>
      <c r="AC847" s="20"/>
      <c r="AD847" s="20"/>
      <c r="AE847" s="264"/>
      <c r="AF847" s="101"/>
      <c r="AG847" s="101"/>
      <c r="AH847" s="101"/>
      <c r="AI847" s="101"/>
      <c r="AJ847" s="104"/>
      <c r="AK847" s="4"/>
      <c r="AL847" s="20"/>
      <c r="AM847" s="20"/>
      <c r="AN847" s="30"/>
      <c r="AO847" s="21"/>
    </row>
    <row r="848" spans="27:41" ht="15.75" customHeight="1">
      <c r="AA848" s="20"/>
      <c r="AB848" s="20"/>
      <c r="AC848" s="20"/>
      <c r="AD848" s="20"/>
      <c r="AE848" s="264"/>
      <c r="AF848" s="101"/>
      <c r="AG848" s="101"/>
      <c r="AH848" s="101"/>
      <c r="AI848" s="101"/>
      <c r="AJ848" s="104"/>
      <c r="AK848" s="4"/>
      <c r="AL848" s="20"/>
      <c r="AM848" s="20"/>
      <c r="AN848" s="30"/>
      <c r="AO848" s="21"/>
    </row>
    <row r="849" spans="27:41" ht="15.75" customHeight="1">
      <c r="AA849" s="20"/>
      <c r="AB849" s="20"/>
      <c r="AC849" s="20"/>
      <c r="AD849" s="20"/>
      <c r="AE849" s="264"/>
      <c r="AF849" s="101"/>
      <c r="AG849" s="101"/>
      <c r="AH849" s="101"/>
      <c r="AI849" s="101"/>
      <c r="AJ849" s="104"/>
      <c r="AK849" s="4"/>
      <c r="AL849" s="20"/>
      <c r="AM849" s="20"/>
      <c r="AN849" s="30"/>
      <c r="AO849" s="21"/>
    </row>
    <row r="850" spans="27:41" ht="15.75" customHeight="1">
      <c r="AA850" s="20"/>
      <c r="AB850" s="20"/>
      <c r="AC850" s="20"/>
      <c r="AD850" s="20"/>
      <c r="AE850" s="264"/>
      <c r="AF850" s="101"/>
      <c r="AG850" s="101"/>
      <c r="AH850" s="101"/>
      <c r="AI850" s="101"/>
      <c r="AJ850" s="104"/>
      <c r="AK850" s="4"/>
      <c r="AL850" s="20"/>
      <c r="AM850" s="20"/>
      <c r="AN850" s="30"/>
      <c r="AO850" s="21"/>
    </row>
    <row r="851" spans="27:41" ht="15.75" customHeight="1">
      <c r="AA851" s="20"/>
      <c r="AB851" s="20"/>
      <c r="AC851" s="20"/>
      <c r="AD851" s="20"/>
      <c r="AE851" s="264"/>
      <c r="AF851" s="101"/>
      <c r="AG851" s="101"/>
      <c r="AH851" s="101"/>
      <c r="AI851" s="101"/>
      <c r="AJ851" s="104"/>
      <c r="AK851" s="4"/>
      <c r="AL851" s="20"/>
      <c r="AM851" s="20"/>
      <c r="AN851" s="30"/>
      <c r="AO851" s="21"/>
    </row>
    <row r="852" spans="27:41" ht="15.75" customHeight="1">
      <c r="AA852" s="20"/>
      <c r="AB852" s="20"/>
      <c r="AC852" s="20"/>
      <c r="AD852" s="20"/>
      <c r="AE852" s="264"/>
      <c r="AF852" s="101"/>
      <c r="AG852" s="101"/>
      <c r="AH852" s="101"/>
      <c r="AI852" s="101"/>
      <c r="AJ852" s="104"/>
      <c r="AK852" s="4"/>
      <c r="AL852" s="20"/>
      <c r="AM852" s="20"/>
      <c r="AN852" s="30"/>
      <c r="AO852" s="21"/>
    </row>
    <row r="853" spans="27:41" ht="15.75" customHeight="1">
      <c r="AA853" s="20"/>
      <c r="AB853" s="20"/>
      <c r="AC853" s="20"/>
      <c r="AD853" s="20"/>
      <c r="AE853" s="264"/>
      <c r="AF853" s="101"/>
      <c r="AG853" s="101"/>
      <c r="AH853" s="101"/>
      <c r="AI853" s="101"/>
      <c r="AJ853" s="104"/>
      <c r="AK853" s="4"/>
      <c r="AL853" s="20"/>
      <c r="AM853" s="20"/>
      <c r="AN853" s="30"/>
      <c r="AO853" s="21"/>
    </row>
    <row r="854" spans="27:41" ht="15.75" customHeight="1">
      <c r="AA854" s="20"/>
      <c r="AB854" s="20"/>
      <c r="AC854" s="20"/>
      <c r="AD854" s="20"/>
      <c r="AE854" s="264"/>
      <c r="AF854" s="101"/>
      <c r="AG854" s="101"/>
      <c r="AH854" s="101"/>
      <c r="AI854" s="101"/>
      <c r="AJ854" s="104"/>
      <c r="AK854" s="4"/>
      <c r="AL854" s="20"/>
      <c r="AM854" s="20"/>
      <c r="AN854" s="30"/>
      <c r="AO854" s="21"/>
    </row>
    <row r="855" spans="27:41" ht="15.75" customHeight="1">
      <c r="AA855" s="20"/>
      <c r="AB855" s="20"/>
      <c r="AC855" s="20"/>
      <c r="AD855" s="20"/>
      <c r="AE855" s="264"/>
      <c r="AF855" s="101"/>
      <c r="AG855" s="101"/>
      <c r="AH855" s="101"/>
      <c r="AI855" s="101"/>
      <c r="AJ855" s="104"/>
      <c r="AK855" s="4"/>
      <c r="AL855" s="20"/>
      <c r="AM855" s="20"/>
      <c r="AN855" s="30"/>
      <c r="AO855" s="21"/>
    </row>
    <row r="856" spans="27:41" ht="15.75" customHeight="1">
      <c r="AA856" s="20"/>
      <c r="AB856" s="20"/>
      <c r="AC856" s="20"/>
      <c r="AD856" s="20"/>
      <c r="AE856" s="264"/>
      <c r="AF856" s="101"/>
      <c r="AG856" s="101"/>
      <c r="AH856" s="101"/>
      <c r="AI856" s="101"/>
      <c r="AJ856" s="104"/>
      <c r="AK856" s="4"/>
      <c r="AL856" s="20"/>
      <c r="AM856" s="20"/>
      <c r="AN856" s="30"/>
      <c r="AO856" s="21"/>
    </row>
    <row r="857" spans="27:41" ht="15.75" customHeight="1">
      <c r="AA857" s="20"/>
      <c r="AB857" s="20"/>
      <c r="AC857" s="20"/>
      <c r="AD857" s="20"/>
      <c r="AE857" s="264"/>
      <c r="AF857" s="101"/>
      <c r="AG857" s="101"/>
      <c r="AH857" s="101"/>
      <c r="AI857" s="101"/>
      <c r="AJ857" s="104"/>
      <c r="AK857" s="4"/>
      <c r="AL857" s="20"/>
      <c r="AM857" s="20"/>
      <c r="AN857" s="30"/>
      <c r="AO857" s="21"/>
    </row>
    <row r="858" spans="27:41" ht="15.75" customHeight="1">
      <c r="AA858" s="20"/>
      <c r="AB858" s="20"/>
      <c r="AC858" s="20"/>
      <c r="AD858" s="20"/>
      <c r="AE858" s="264"/>
      <c r="AF858" s="101"/>
      <c r="AG858" s="101"/>
      <c r="AH858" s="101"/>
      <c r="AI858" s="101"/>
      <c r="AJ858" s="104"/>
      <c r="AK858" s="4"/>
      <c r="AL858" s="20"/>
      <c r="AM858" s="20"/>
      <c r="AN858" s="30"/>
      <c r="AO858" s="21"/>
    </row>
    <row r="859" spans="27:41" ht="15.75" customHeight="1">
      <c r="AA859" s="20"/>
      <c r="AB859" s="20"/>
      <c r="AC859" s="20"/>
      <c r="AD859" s="20"/>
      <c r="AE859" s="264"/>
      <c r="AF859" s="101"/>
      <c r="AG859" s="101"/>
      <c r="AH859" s="101"/>
      <c r="AI859" s="101"/>
      <c r="AJ859" s="104"/>
      <c r="AK859" s="4"/>
      <c r="AL859" s="20"/>
      <c r="AM859" s="20"/>
      <c r="AN859" s="30"/>
      <c r="AO859" s="21"/>
    </row>
    <row r="860" spans="27:41" ht="15.75" customHeight="1">
      <c r="AA860" s="20"/>
      <c r="AB860" s="20"/>
      <c r="AC860" s="20"/>
      <c r="AD860" s="20"/>
      <c r="AE860" s="264"/>
      <c r="AF860" s="101"/>
      <c r="AG860" s="101"/>
      <c r="AH860" s="101"/>
      <c r="AI860" s="101"/>
      <c r="AJ860" s="104"/>
      <c r="AK860" s="4"/>
      <c r="AL860" s="20"/>
      <c r="AM860" s="20"/>
      <c r="AN860" s="30"/>
      <c r="AO860" s="21"/>
    </row>
    <row r="861" spans="27:41" ht="15.75" customHeight="1">
      <c r="AA861" s="20"/>
      <c r="AB861" s="20"/>
      <c r="AC861" s="20"/>
      <c r="AD861" s="20"/>
      <c r="AE861" s="264"/>
      <c r="AF861" s="101"/>
      <c r="AG861" s="101"/>
      <c r="AH861" s="101"/>
      <c r="AI861" s="101"/>
      <c r="AJ861" s="104"/>
      <c r="AK861" s="4"/>
      <c r="AL861" s="20"/>
      <c r="AM861" s="20"/>
      <c r="AN861" s="30"/>
      <c r="AO861" s="21"/>
    </row>
    <row r="862" spans="27:41" ht="15.75" customHeight="1">
      <c r="AA862" s="20"/>
      <c r="AB862" s="20"/>
      <c r="AC862" s="20"/>
      <c r="AD862" s="20"/>
      <c r="AE862" s="264"/>
      <c r="AF862" s="101"/>
      <c r="AG862" s="101"/>
      <c r="AH862" s="101"/>
      <c r="AI862" s="101"/>
      <c r="AJ862" s="104"/>
      <c r="AK862" s="4"/>
      <c r="AL862" s="20"/>
      <c r="AM862" s="20"/>
      <c r="AN862" s="30"/>
      <c r="AO862" s="21"/>
    </row>
    <row r="863" spans="27:41" ht="15.75" customHeight="1">
      <c r="AA863" s="20"/>
      <c r="AB863" s="20"/>
      <c r="AC863" s="20"/>
      <c r="AD863" s="20"/>
      <c r="AE863" s="264"/>
      <c r="AF863" s="101"/>
      <c r="AG863" s="101"/>
      <c r="AH863" s="101"/>
      <c r="AI863" s="101"/>
      <c r="AJ863" s="104"/>
      <c r="AK863" s="4"/>
      <c r="AL863" s="20"/>
      <c r="AM863" s="20"/>
      <c r="AN863" s="30"/>
      <c r="AO863" s="21"/>
    </row>
    <row r="864" spans="27:41" ht="15.75" customHeight="1">
      <c r="AA864" s="20"/>
      <c r="AB864" s="20"/>
      <c r="AC864" s="20"/>
      <c r="AD864" s="20"/>
      <c r="AE864" s="264"/>
      <c r="AF864" s="101"/>
      <c r="AG864" s="101"/>
      <c r="AH864" s="101"/>
      <c r="AI864" s="101"/>
      <c r="AJ864" s="104"/>
      <c r="AK864" s="4"/>
      <c r="AL864" s="20"/>
      <c r="AM864" s="20"/>
      <c r="AN864" s="30"/>
      <c r="AO864" s="21"/>
    </row>
    <row r="865" spans="27:41" ht="15.75" customHeight="1">
      <c r="AA865" s="20"/>
      <c r="AB865" s="20"/>
      <c r="AC865" s="20"/>
      <c r="AD865" s="20"/>
      <c r="AE865" s="264"/>
      <c r="AF865" s="101"/>
      <c r="AG865" s="101"/>
      <c r="AH865" s="101"/>
      <c r="AI865" s="101"/>
      <c r="AJ865" s="104"/>
      <c r="AK865" s="4"/>
      <c r="AL865" s="20"/>
      <c r="AM865" s="20"/>
      <c r="AN865" s="30"/>
      <c r="AO865" s="21"/>
    </row>
    <row r="866" spans="27:41" ht="15.75" customHeight="1">
      <c r="AA866" s="20"/>
      <c r="AB866" s="20"/>
      <c r="AC866" s="20"/>
      <c r="AD866" s="20"/>
      <c r="AE866" s="264"/>
      <c r="AF866" s="101"/>
      <c r="AG866" s="101"/>
      <c r="AH866" s="101"/>
      <c r="AI866" s="101"/>
      <c r="AJ866" s="104"/>
      <c r="AK866" s="4"/>
      <c r="AL866" s="20"/>
      <c r="AM866" s="20"/>
      <c r="AN866" s="30"/>
      <c r="AO866" s="21"/>
    </row>
    <row r="867" spans="27:41" ht="15.75" customHeight="1">
      <c r="AA867" s="20"/>
      <c r="AB867" s="20"/>
      <c r="AC867" s="20"/>
      <c r="AD867" s="20"/>
      <c r="AE867" s="264"/>
      <c r="AF867" s="101"/>
      <c r="AG867" s="101"/>
      <c r="AH867" s="101"/>
      <c r="AI867" s="101"/>
      <c r="AJ867" s="104"/>
      <c r="AK867" s="4"/>
      <c r="AL867" s="20"/>
      <c r="AM867" s="20"/>
      <c r="AN867" s="30"/>
      <c r="AO867" s="21"/>
    </row>
    <row r="868" spans="27:41" ht="15.75" customHeight="1">
      <c r="AA868" s="20"/>
      <c r="AB868" s="20"/>
      <c r="AC868" s="20"/>
      <c r="AD868" s="20"/>
      <c r="AE868" s="264"/>
      <c r="AF868" s="101"/>
      <c r="AG868" s="101"/>
      <c r="AH868" s="101"/>
      <c r="AI868" s="101"/>
      <c r="AJ868" s="104"/>
      <c r="AK868" s="4"/>
      <c r="AL868" s="20"/>
      <c r="AM868" s="20"/>
      <c r="AN868" s="30"/>
      <c r="AO868" s="21"/>
    </row>
    <row r="869" spans="27:41" ht="15.75" customHeight="1">
      <c r="AA869" s="20"/>
      <c r="AB869" s="20"/>
      <c r="AC869" s="20"/>
      <c r="AD869" s="20"/>
      <c r="AE869" s="264"/>
      <c r="AF869" s="101"/>
      <c r="AG869" s="101"/>
      <c r="AH869" s="101"/>
      <c r="AI869" s="101"/>
      <c r="AJ869" s="104"/>
      <c r="AK869" s="4"/>
      <c r="AL869" s="20"/>
      <c r="AM869" s="20"/>
      <c r="AN869" s="30"/>
      <c r="AO869" s="21"/>
    </row>
    <row r="870" spans="27:41" ht="15.75" customHeight="1">
      <c r="AA870" s="20"/>
      <c r="AB870" s="20"/>
      <c r="AC870" s="20"/>
      <c r="AD870" s="20"/>
      <c r="AE870" s="264"/>
      <c r="AF870" s="101"/>
      <c r="AG870" s="101"/>
      <c r="AH870" s="101"/>
      <c r="AI870" s="101"/>
      <c r="AJ870" s="104"/>
      <c r="AK870" s="4"/>
      <c r="AL870" s="20"/>
      <c r="AM870" s="20"/>
      <c r="AN870" s="30"/>
      <c r="AO870" s="21"/>
    </row>
    <row r="871" spans="27:41" ht="15.75" customHeight="1">
      <c r="AA871" s="20"/>
      <c r="AB871" s="20"/>
      <c r="AC871" s="20"/>
      <c r="AD871" s="20"/>
      <c r="AE871" s="264"/>
      <c r="AF871" s="101"/>
      <c r="AG871" s="101"/>
      <c r="AH871" s="101"/>
      <c r="AI871" s="101"/>
      <c r="AJ871" s="104"/>
      <c r="AK871" s="4"/>
      <c r="AL871" s="20"/>
      <c r="AM871" s="20"/>
      <c r="AN871" s="30"/>
      <c r="AO871" s="21"/>
    </row>
    <row r="872" spans="27:41" ht="15.75" customHeight="1">
      <c r="AA872" s="20"/>
      <c r="AB872" s="20"/>
      <c r="AC872" s="20"/>
      <c r="AD872" s="20"/>
      <c r="AE872" s="264"/>
      <c r="AF872" s="101"/>
      <c r="AG872" s="101"/>
      <c r="AH872" s="101"/>
      <c r="AI872" s="101"/>
      <c r="AJ872" s="104"/>
      <c r="AK872" s="4"/>
      <c r="AL872" s="20"/>
      <c r="AM872" s="20"/>
      <c r="AN872" s="30"/>
      <c r="AO872" s="21"/>
    </row>
    <row r="873" spans="27:41" ht="15.75" customHeight="1">
      <c r="AA873" s="20"/>
      <c r="AB873" s="20"/>
      <c r="AC873" s="20"/>
      <c r="AD873" s="20"/>
      <c r="AE873" s="264"/>
      <c r="AF873" s="101"/>
      <c r="AG873" s="101"/>
      <c r="AH873" s="101"/>
      <c r="AI873" s="101"/>
      <c r="AJ873" s="104"/>
      <c r="AK873" s="4"/>
      <c r="AL873" s="20"/>
      <c r="AM873" s="20"/>
      <c r="AN873" s="30"/>
      <c r="AO873" s="21"/>
    </row>
    <row r="874" spans="27:41" ht="15.75" customHeight="1">
      <c r="AA874" s="20"/>
      <c r="AB874" s="20"/>
      <c r="AC874" s="20"/>
      <c r="AD874" s="20"/>
      <c r="AE874" s="264"/>
      <c r="AF874" s="101"/>
      <c r="AG874" s="101"/>
      <c r="AH874" s="101"/>
      <c r="AI874" s="101"/>
      <c r="AJ874" s="104"/>
      <c r="AK874" s="4"/>
      <c r="AL874" s="20"/>
      <c r="AM874" s="20"/>
      <c r="AN874" s="30"/>
      <c r="AO874" s="21"/>
    </row>
    <row r="875" spans="27:41" ht="15.75" customHeight="1">
      <c r="AA875" s="20"/>
      <c r="AB875" s="20"/>
      <c r="AC875" s="20"/>
      <c r="AD875" s="20"/>
      <c r="AE875" s="264"/>
      <c r="AF875" s="101"/>
      <c r="AG875" s="101"/>
      <c r="AH875" s="101"/>
      <c r="AI875" s="101"/>
      <c r="AJ875" s="104"/>
      <c r="AK875" s="4"/>
      <c r="AL875" s="20"/>
      <c r="AM875" s="20"/>
      <c r="AN875" s="30"/>
      <c r="AO875" s="21"/>
    </row>
    <row r="876" spans="27:41" ht="15.75" customHeight="1">
      <c r="AA876" s="20"/>
      <c r="AB876" s="20"/>
      <c r="AC876" s="20"/>
      <c r="AD876" s="20"/>
      <c r="AE876" s="264"/>
      <c r="AF876" s="101"/>
      <c r="AG876" s="101"/>
      <c r="AH876" s="101"/>
      <c r="AI876" s="101"/>
      <c r="AJ876" s="104"/>
      <c r="AK876" s="4"/>
      <c r="AL876" s="20"/>
      <c r="AM876" s="20"/>
      <c r="AN876" s="30"/>
      <c r="AO876" s="21"/>
    </row>
    <row r="877" spans="27:41" ht="15.75" customHeight="1">
      <c r="AA877" s="20"/>
      <c r="AB877" s="20"/>
      <c r="AC877" s="20"/>
      <c r="AD877" s="20"/>
      <c r="AE877" s="264"/>
      <c r="AF877" s="101"/>
      <c r="AG877" s="101"/>
      <c r="AH877" s="101"/>
      <c r="AI877" s="101"/>
      <c r="AJ877" s="104"/>
      <c r="AK877" s="4"/>
      <c r="AL877" s="20"/>
      <c r="AM877" s="20"/>
      <c r="AN877" s="30"/>
      <c r="AO877" s="21"/>
    </row>
    <row r="878" spans="27:41" ht="15.75" customHeight="1">
      <c r="AA878" s="20"/>
      <c r="AB878" s="20"/>
      <c r="AC878" s="20"/>
      <c r="AD878" s="20"/>
      <c r="AE878" s="264"/>
      <c r="AF878" s="101"/>
      <c r="AG878" s="101"/>
      <c r="AH878" s="101"/>
      <c r="AI878" s="101"/>
      <c r="AJ878" s="104"/>
      <c r="AK878" s="4"/>
      <c r="AL878" s="20"/>
      <c r="AM878" s="20"/>
      <c r="AN878" s="30"/>
      <c r="AO878" s="21"/>
    </row>
    <row r="879" spans="27:41" ht="15.75" customHeight="1">
      <c r="AA879" s="20"/>
      <c r="AB879" s="20"/>
      <c r="AC879" s="20"/>
      <c r="AD879" s="20"/>
      <c r="AE879" s="264"/>
      <c r="AF879" s="101"/>
      <c r="AG879" s="101"/>
      <c r="AH879" s="101"/>
      <c r="AI879" s="101"/>
      <c r="AJ879" s="104"/>
      <c r="AK879" s="4"/>
      <c r="AL879" s="20"/>
      <c r="AM879" s="20"/>
      <c r="AN879" s="30"/>
      <c r="AO879" s="21"/>
    </row>
    <row r="880" spans="27:41" ht="15.75" customHeight="1">
      <c r="AA880" s="20"/>
      <c r="AB880" s="20"/>
      <c r="AC880" s="20"/>
      <c r="AD880" s="20"/>
      <c r="AE880" s="264"/>
      <c r="AF880" s="101"/>
      <c r="AG880" s="101"/>
      <c r="AH880" s="101"/>
      <c r="AI880" s="101"/>
      <c r="AJ880" s="104"/>
      <c r="AK880" s="4"/>
      <c r="AL880" s="20"/>
      <c r="AM880" s="20"/>
      <c r="AN880" s="30"/>
      <c r="AO880" s="21"/>
    </row>
    <row r="881" spans="27:41" ht="15.75" customHeight="1">
      <c r="AA881" s="20"/>
      <c r="AB881" s="20"/>
      <c r="AC881" s="20"/>
      <c r="AD881" s="20"/>
      <c r="AE881" s="264"/>
      <c r="AF881" s="101"/>
      <c r="AG881" s="101"/>
      <c r="AH881" s="101"/>
      <c r="AI881" s="101"/>
      <c r="AJ881" s="104"/>
      <c r="AK881" s="4"/>
      <c r="AL881" s="20"/>
      <c r="AM881" s="20"/>
      <c r="AN881" s="30"/>
      <c r="AO881" s="21"/>
    </row>
    <row r="882" spans="27:41" ht="15.75" customHeight="1">
      <c r="AA882" s="20"/>
      <c r="AB882" s="20"/>
      <c r="AC882" s="20"/>
      <c r="AD882" s="20"/>
      <c r="AE882" s="264"/>
      <c r="AF882" s="101"/>
      <c r="AG882" s="101"/>
      <c r="AH882" s="101"/>
      <c r="AI882" s="101"/>
      <c r="AJ882" s="104"/>
      <c r="AK882" s="4"/>
      <c r="AL882" s="20"/>
      <c r="AM882" s="20"/>
      <c r="AN882" s="30"/>
      <c r="AO882" s="21"/>
    </row>
    <row r="883" spans="27:41" ht="15.75" customHeight="1">
      <c r="AA883" s="20"/>
      <c r="AB883" s="20"/>
      <c r="AC883" s="20"/>
      <c r="AD883" s="20"/>
      <c r="AE883" s="264"/>
      <c r="AF883" s="101"/>
      <c r="AG883" s="101"/>
      <c r="AH883" s="101"/>
      <c r="AI883" s="101"/>
      <c r="AJ883" s="104"/>
      <c r="AK883" s="4"/>
      <c r="AL883" s="20"/>
      <c r="AM883" s="20"/>
      <c r="AN883" s="30"/>
      <c r="AO883" s="21"/>
    </row>
    <row r="884" spans="27:41" ht="15.75" customHeight="1">
      <c r="AA884" s="20"/>
      <c r="AB884" s="20"/>
      <c r="AC884" s="20"/>
      <c r="AD884" s="20"/>
      <c r="AE884" s="264"/>
      <c r="AF884" s="101"/>
      <c r="AG884" s="101"/>
      <c r="AH884" s="101"/>
      <c r="AI884" s="101"/>
      <c r="AJ884" s="104"/>
      <c r="AK884" s="4"/>
      <c r="AL884" s="20"/>
      <c r="AM884" s="20"/>
      <c r="AN884" s="30"/>
      <c r="AO884" s="21"/>
    </row>
    <row r="885" spans="27:41" ht="15.75" customHeight="1">
      <c r="AA885" s="20"/>
      <c r="AB885" s="20"/>
      <c r="AC885" s="20"/>
      <c r="AD885" s="20"/>
      <c r="AE885" s="264"/>
      <c r="AF885" s="101"/>
      <c r="AG885" s="101"/>
      <c r="AH885" s="101"/>
      <c r="AI885" s="101"/>
      <c r="AJ885" s="104"/>
      <c r="AK885" s="4"/>
      <c r="AL885" s="20"/>
      <c r="AM885" s="20"/>
      <c r="AN885" s="30"/>
      <c r="AO885" s="21"/>
    </row>
    <row r="886" spans="27:41" ht="15.75" customHeight="1">
      <c r="AA886" s="20"/>
      <c r="AB886" s="20"/>
      <c r="AC886" s="20"/>
      <c r="AD886" s="20"/>
      <c r="AE886" s="264"/>
      <c r="AF886" s="101"/>
      <c r="AG886" s="101"/>
      <c r="AH886" s="101"/>
      <c r="AI886" s="101"/>
      <c r="AJ886" s="104"/>
      <c r="AK886" s="4"/>
      <c r="AL886" s="20"/>
      <c r="AM886" s="20"/>
      <c r="AN886" s="30"/>
      <c r="AO886" s="21"/>
    </row>
    <row r="887" spans="27:41" ht="15.75" customHeight="1">
      <c r="AA887" s="20"/>
      <c r="AB887" s="20"/>
      <c r="AC887" s="20"/>
      <c r="AD887" s="20"/>
      <c r="AE887" s="264"/>
      <c r="AF887" s="101"/>
      <c r="AG887" s="101"/>
      <c r="AH887" s="101"/>
      <c r="AI887" s="101"/>
      <c r="AJ887" s="104"/>
      <c r="AK887" s="4"/>
      <c r="AL887" s="20"/>
      <c r="AM887" s="20"/>
      <c r="AN887" s="30"/>
      <c r="AO887" s="21"/>
    </row>
    <row r="888" spans="27:41" ht="15.75" customHeight="1">
      <c r="AA888" s="20"/>
      <c r="AB888" s="20"/>
      <c r="AC888" s="20"/>
      <c r="AD888" s="20"/>
      <c r="AE888" s="264"/>
      <c r="AF888" s="101"/>
      <c r="AG888" s="101"/>
      <c r="AH888" s="101"/>
      <c r="AI888" s="101"/>
      <c r="AJ888" s="104"/>
      <c r="AK888" s="4"/>
      <c r="AL888" s="20"/>
      <c r="AM888" s="20"/>
      <c r="AN888" s="30"/>
      <c r="AO888" s="21"/>
    </row>
    <row r="889" spans="27:41" ht="15.75" customHeight="1">
      <c r="AA889" s="20"/>
      <c r="AB889" s="20"/>
      <c r="AC889" s="20"/>
      <c r="AD889" s="20"/>
      <c r="AE889" s="264"/>
      <c r="AF889" s="101"/>
      <c r="AG889" s="101"/>
      <c r="AH889" s="101"/>
      <c r="AI889" s="101"/>
      <c r="AJ889" s="104"/>
      <c r="AK889" s="4"/>
      <c r="AL889" s="20"/>
      <c r="AM889" s="20"/>
      <c r="AN889" s="30"/>
      <c r="AO889" s="21"/>
    </row>
    <row r="890" spans="27:41" ht="15.75" customHeight="1">
      <c r="AA890" s="20"/>
      <c r="AB890" s="20"/>
      <c r="AC890" s="20"/>
      <c r="AD890" s="20"/>
      <c r="AE890" s="264"/>
      <c r="AF890" s="101"/>
      <c r="AG890" s="101"/>
      <c r="AH890" s="101"/>
      <c r="AI890" s="101"/>
      <c r="AJ890" s="104"/>
      <c r="AK890" s="4"/>
      <c r="AL890" s="20"/>
      <c r="AM890" s="20"/>
      <c r="AN890" s="30"/>
      <c r="AO890" s="21"/>
    </row>
    <row r="891" spans="27:41" ht="15.75" customHeight="1">
      <c r="AA891" s="20"/>
      <c r="AB891" s="20"/>
      <c r="AC891" s="20"/>
      <c r="AD891" s="20"/>
      <c r="AE891" s="264"/>
      <c r="AF891" s="101"/>
      <c r="AG891" s="101"/>
      <c r="AH891" s="101"/>
      <c r="AI891" s="101"/>
      <c r="AJ891" s="104"/>
      <c r="AK891" s="4"/>
      <c r="AL891" s="20"/>
      <c r="AM891" s="20"/>
      <c r="AN891" s="30"/>
      <c r="AO891" s="21"/>
    </row>
    <row r="892" spans="27:41" ht="15.75" customHeight="1">
      <c r="AA892" s="20"/>
      <c r="AB892" s="20"/>
      <c r="AC892" s="20"/>
      <c r="AD892" s="20"/>
      <c r="AE892" s="264"/>
      <c r="AF892" s="101"/>
      <c r="AG892" s="101"/>
      <c r="AH892" s="101"/>
      <c r="AI892" s="101"/>
      <c r="AJ892" s="104"/>
      <c r="AK892" s="4"/>
      <c r="AL892" s="20"/>
      <c r="AM892" s="20"/>
      <c r="AN892" s="30"/>
      <c r="AO892" s="21"/>
    </row>
    <row r="893" spans="27:41" ht="15.75" customHeight="1">
      <c r="AA893" s="20"/>
      <c r="AB893" s="20"/>
      <c r="AC893" s="20"/>
      <c r="AD893" s="20"/>
      <c r="AE893" s="264"/>
      <c r="AF893" s="101"/>
      <c r="AG893" s="101"/>
      <c r="AH893" s="101"/>
      <c r="AI893" s="101"/>
      <c r="AJ893" s="104"/>
      <c r="AK893" s="4"/>
      <c r="AL893" s="20"/>
      <c r="AM893" s="20"/>
      <c r="AN893" s="30"/>
      <c r="AO893" s="21"/>
    </row>
    <row r="894" spans="27:41" ht="15.75" customHeight="1">
      <c r="AA894" s="20"/>
      <c r="AB894" s="20"/>
      <c r="AC894" s="20"/>
      <c r="AD894" s="20"/>
      <c r="AE894" s="264"/>
      <c r="AF894" s="101"/>
      <c r="AG894" s="101"/>
      <c r="AH894" s="101"/>
      <c r="AI894" s="101"/>
      <c r="AJ894" s="104"/>
      <c r="AK894" s="4"/>
      <c r="AL894" s="20"/>
      <c r="AM894" s="20"/>
      <c r="AN894" s="30"/>
      <c r="AO894" s="21"/>
    </row>
    <row r="895" spans="27:41" ht="15.75" customHeight="1">
      <c r="AA895" s="20"/>
      <c r="AB895" s="20"/>
      <c r="AC895" s="20"/>
      <c r="AD895" s="20"/>
      <c r="AE895" s="264"/>
      <c r="AF895" s="101"/>
      <c r="AG895" s="101"/>
      <c r="AH895" s="101"/>
      <c r="AI895" s="101"/>
      <c r="AJ895" s="104"/>
      <c r="AK895" s="4"/>
      <c r="AL895" s="20"/>
      <c r="AM895" s="20"/>
      <c r="AN895" s="30"/>
      <c r="AO895" s="21"/>
    </row>
    <row r="896" spans="27:41" ht="15.75" customHeight="1">
      <c r="AA896" s="20"/>
      <c r="AB896" s="20"/>
      <c r="AC896" s="20"/>
      <c r="AD896" s="20"/>
      <c r="AE896" s="264"/>
      <c r="AF896" s="101"/>
      <c r="AG896" s="101"/>
      <c r="AH896" s="101"/>
      <c r="AI896" s="101"/>
      <c r="AJ896" s="104"/>
      <c r="AK896" s="4"/>
      <c r="AL896" s="20"/>
      <c r="AM896" s="20"/>
      <c r="AN896" s="30"/>
      <c r="AO896" s="21"/>
    </row>
    <row r="897" spans="27:41" ht="15.75" customHeight="1">
      <c r="AA897" s="20"/>
      <c r="AB897" s="20"/>
      <c r="AC897" s="20"/>
      <c r="AD897" s="20"/>
      <c r="AE897" s="264"/>
      <c r="AF897" s="101"/>
      <c r="AG897" s="101"/>
      <c r="AH897" s="101"/>
      <c r="AI897" s="101"/>
      <c r="AJ897" s="104"/>
      <c r="AK897" s="4"/>
      <c r="AL897" s="20"/>
      <c r="AM897" s="20"/>
      <c r="AN897" s="30"/>
      <c r="AO897" s="21"/>
    </row>
    <row r="898" spans="27:41" ht="15.75" customHeight="1">
      <c r="AA898" s="20"/>
      <c r="AB898" s="20"/>
      <c r="AC898" s="20"/>
      <c r="AD898" s="20"/>
      <c r="AE898" s="264"/>
      <c r="AF898" s="101"/>
      <c r="AG898" s="101"/>
      <c r="AH898" s="101"/>
      <c r="AI898" s="101"/>
      <c r="AJ898" s="104"/>
      <c r="AK898" s="4"/>
      <c r="AL898" s="20"/>
      <c r="AM898" s="20"/>
      <c r="AN898" s="30"/>
      <c r="AO898" s="21"/>
    </row>
    <row r="899" spans="27:41" ht="15.75" customHeight="1">
      <c r="AA899" s="20"/>
      <c r="AB899" s="20"/>
      <c r="AC899" s="20"/>
      <c r="AD899" s="20"/>
      <c r="AE899" s="264"/>
      <c r="AF899" s="101"/>
      <c r="AG899" s="101"/>
      <c r="AH899" s="101"/>
      <c r="AI899" s="101"/>
      <c r="AJ899" s="104"/>
      <c r="AK899" s="4"/>
      <c r="AL899" s="20"/>
      <c r="AM899" s="20"/>
      <c r="AN899" s="30"/>
      <c r="AO899" s="21"/>
    </row>
    <row r="900" spans="27:41" ht="15.75" customHeight="1">
      <c r="AA900" s="20"/>
      <c r="AB900" s="20"/>
      <c r="AC900" s="20"/>
      <c r="AD900" s="20"/>
      <c r="AE900" s="264"/>
      <c r="AF900" s="101"/>
      <c r="AG900" s="101"/>
      <c r="AH900" s="101"/>
      <c r="AI900" s="101"/>
      <c r="AJ900" s="104"/>
      <c r="AK900" s="4"/>
      <c r="AL900" s="20"/>
      <c r="AM900" s="20"/>
      <c r="AN900" s="30"/>
      <c r="AO900" s="21"/>
    </row>
    <row r="901" spans="27:41" ht="15.75" customHeight="1">
      <c r="AA901" s="20"/>
      <c r="AB901" s="20"/>
      <c r="AC901" s="20"/>
      <c r="AD901" s="20"/>
      <c r="AE901" s="264"/>
      <c r="AF901" s="101"/>
      <c r="AG901" s="101"/>
      <c r="AH901" s="101"/>
      <c r="AI901" s="101"/>
      <c r="AJ901" s="104"/>
      <c r="AK901" s="4"/>
      <c r="AL901" s="20"/>
      <c r="AM901" s="20"/>
      <c r="AN901" s="30"/>
      <c r="AO901" s="21"/>
    </row>
    <row r="902" spans="27:41" ht="15.75" customHeight="1">
      <c r="AA902" s="20"/>
      <c r="AB902" s="20"/>
      <c r="AC902" s="20"/>
      <c r="AD902" s="20"/>
      <c r="AE902" s="264"/>
      <c r="AF902" s="101"/>
      <c r="AG902" s="101"/>
      <c r="AH902" s="101"/>
      <c r="AI902" s="101"/>
      <c r="AJ902" s="104"/>
      <c r="AK902" s="4"/>
      <c r="AL902" s="20"/>
      <c r="AM902" s="20"/>
      <c r="AN902" s="30"/>
      <c r="AO902" s="21"/>
    </row>
    <row r="903" spans="27:41" ht="15.75" customHeight="1">
      <c r="AA903" s="20"/>
      <c r="AB903" s="20"/>
      <c r="AC903" s="20"/>
      <c r="AD903" s="20"/>
      <c r="AE903" s="264"/>
      <c r="AF903" s="101"/>
      <c r="AG903" s="101"/>
      <c r="AH903" s="101"/>
      <c r="AI903" s="101"/>
      <c r="AJ903" s="104"/>
      <c r="AK903" s="4"/>
      <c r="AL903" s="20"/>
      <c r="AM903" s="20"/>
      <c r="AN903" s="30"/>
      <c r="AO903" s="21"/>
    </row>
    <row r="904" spans="27:41" ht="15.75" customHeight="1">
      <c r="AA904" s="20"/>
      <c r="AB904" s="20"/>
      <c r="AC904" s="20"/>
      <c r="AD904" s="20"/>
      <c r="AE904" s="264"/>
      <c r="AF904" s="101"/>
      <c r="AG904" s="101"/>
      <c r="AH904" s="101"/>
      <c r="AI904" s="101"/>
      <c r="AJ904" s="104"/>
      <c r="AK904" s="4"/>
      <c r="AL904" s="20"/>
      <c r="AM904" s="20"/>
      <c r="AN904" s="30"/>
      <c r="AO904" s="21"/>
    </row>
    <row r="905" spans="27:41" ht="15.75" customHeight="1">
      <c r="AA905" s="20"/>
      <c r="AB905" s="20"/>
      <c r="AC905" s="20"/>
      <c r="AD905" s="20"/>
      <c r="AE905" s="264"/>
      <c r="AF905" s="101"/>
      <c r="AG905" s="101"/>
      <c r="AH905" s="101"/>
      <c r="AI905" s="101"/>
      <c r="AJ905" s="104"/>
      <c r="AK905" s="4"/>
      <c r="AL905" s="20"/>
      <c r="AM905" s="20"/>
      <c r="AN905" s="30"/>
      <c r="AO905" s="21"/>
    </row>
    <row r="906" spans="27:41" ht="15.75" customHeight="1">
      <c r="AA906" s="20"/>
      <c r="AB906" s="20"/>
      <c r="AC906" s="20"/>
      <c r="AD906" s="20"/>
      <c r="AE906" s="264"/>
      <c r="AF906" s="101"/>
      <c r="AG906" s="101"/>
      <c r="AH906" s="101"/>
      <c r="AI906" s="101"/>
      <c r="AJ906" s="104"/>
      <c r="AK906" s="4"/>
      <c r="AL906" s="20"/>
      <c r="AM906" s="20"/>
      <c r="AN906" s="30"/>
      <c r="AO906" s="21"/>
    </row>
    <row r="907" spans="27:41" ht="15.75" customHeight="1">
      <c r="AA907" s="20"/>
      <c r="AB907" s="20"/>
      <c r="AC907" s="20"/>
      <c r="AD907" s="20"/>
      <c r="AE907" s="264"/>
      <c r="AF907" s="101"/>
      <c r="AG907" s="101"/>
      <c r="AH907" s="101"/>
      <c r="AI907" s="101"/>
      <c r="AJ907" s="104"/>
      <c r="AK907" s="4"/>
      <c r="AL907" s="20"/>
      <c r="AM907" s="20"/>
      <c r="AN907" s="30"/>
      <c r="AO907" s="21"/>
    </row>
    <row r="908" spans="27:41" ht="15.75" customHeight="1">
      <c r="AA908" s="20"/>
      <c r="AB908" s="20"/>
      <c r="AC908" s="20"/>
      <c r="AD908" s="20"/>
      <c r="AE908" s="264"/>
      <c r="AF908" s="101"/>
      <c r="AG908" s="101"/>
      <c r="AH908" s="101"/>
      <c r="AI908" s="101"/>
      <c r="AJ908" s="104"/>
      <c r="AK908" s="4"/>
      <c r="AL908" s="20"/>
      <c r="AM908" s="20"/>
      <c r="AN908" s="30"/>
      <c r="AO908" s="21"/>
    </row>
    <row r="909" spans="27:41" ht="15.75" customHeight="1">
      <c r="AA909" s="20"/>
      <c r="AB909" s="20"/>
      <c r="AC909" s="20"/>
      <c r="AD909" s="20"/>
      <c r="AE909" s="264"/>
      <c r="AF909" s="101"/>
      <c r="AG909" s="101"/>
      <c r="AH909" s="101"/>
      <c r="AI909" s="101"/>
      <c r="AJ909" s="104"/>
      <c r="AK909" s="4"/>
      <c r="AL909" s="20"/>
      <c r="AM909" s="20"/>
      <c r="AN909" s="30"/>
      <c r="AO909" s="21"/>
    </row>
    <row r="910" spans="27:41" ht="15.75" customHeight="1">
      <c r="AA910" s="20"/>
      <c r="AB910" s="20"/>
      <c r="AC910" s="20"/>
      <c r="AD910" s="20"/>
      <c r="AE910" s="264"/>
      <c r="AF910" s="101"/>
      <c r="AG910" s="101"/>
      <c r="AH910" s="101"/>
      <c r="AI910" s="101"/>
      <c r="AJ910" s="104"/>
      <c r="AK910" s="4"/>
      <c r="AL910" s="20"/>
      <c r="AM910" s="20"/>
      <c r="AN910" s="30"/>
      <c r="AO910" s="21"/>
    </row>
    <row r="911" spans="27:41" ht="15.75" customHeight="1">
      <c r="AA911" s="20"/>
      <c r="AB911" s="20"/>
      <c r="AC911" s="20"/>
      <c r="AD911" s="20"/>
      <c r="AE911" s="264"/>
      <c r="AF911" s="101"/>
      <c r="AG911" s="101"/>
      <c r="AH911" s="101"/>
      <c r="AI911" s="101"/>
      <c r="AJ911" s="104"/>
      <c r="AK911" s="4"/>
      <c r="AL911" s="20"/>
      <c r="AM911" s="20"/>
      <c r="AN911" s="30"/>
      <c r="AO911" s="21"/>
    </row>
    <row r="912" spans="27:41" ht="15.75" customHeight="1">
      <c r="AA912" s="20"/>
      <c r="AB912" s="20"/>
      <c r="AC912" s="20"/>
      <c r="AD912" s="20"/>
      <c r="AE912" s="264"/>
      <c r="AF912" s="101"/>
      <c r="AG912" s="101"/>
      <c r="AH912" s="101"/>
      <c r="AI912" s="101"/>
      <c r="AJ912" s="104"/>
      <c r="AK912" s="4"/>
      <c r="AL912" s="20"/>
      <c r="AM912" s="20"/>
      <c r="AN912" s="30"/>
      <c r="AO912" s="21"/>
    </row>
    <row r="913" spans="27:41" ht="15.75" customHeight="1">
      <c r="AA913" s="20"/>
      <c r="AB913" s="20"/>
      <c r="AC913" s="20"/>
      <c r="AD913" s="20"/>
      <c r="AE913" s="264"/>
      <c r="AF913" s="101"/>
      <c r="AG913" s="101"/>
      <c r="AH913" s="101"/>
      <c r="AI913" s="101"/>
      <c r="AJ913" s="104"/>
      <c r="AK913" s="4"/>
      <c r="AL913" s="20"/>
      <c r="AM913" s="20"/>
      <c r="AN913" s="30"/>
      <c r="AO913" s="21"/>
    </row>
    <row r="914" spans="27:41" ht="15.75" customHeight="1">
      <c r="AA914" s="20"/>
      <c r="AB914" s="20"/>
      <c r="AC914" s="20"/>
      <c r="AD914" s="20"/>
      <c r="AE914" s="264"/>
      <c r="AF914" s="101"/>
      <c r="AG914" s="101"/>
      <c r="AH914" s="101"/>
      <c r="AI914" s="101"/>
      <c r="AJ914" s="104"/>
      <c r="AK914" s="4"/>
      <c r="AL914" s="20"/>
      <c r="AM914" s="20"/>
      <c r="AN914" s="30"/>
      <c r="AO914" s="21"/>
    </row>
    <row r="915" spans="27:41" ht="15.75" customHeight="1">
      <c r="AA915" s="20"/>
      <c r="AB915" s="20"/>
      <c r="AC915" s="20"/>
      <c r="AD915" s="20"/>
      <c r="AE915" s="264"/>
      <c r="AF915" s="101"/>
      <c r="AG915" s="101"/>
      <c r="AH915" s="101"/>
      <c r="AI915" s="101"/>
      <c r="AJ915" s="104"/>
      <c r="AK915" s="4"/>
      <c r="AL915" s="20"/>
      <c r="AM915" s="20"/>
      <c r="AN915" s="30"/>
      <c r="AO915" s="21"/>
    </row>
    <row r="916" spans="27:41" ht="15.75" customHeight="1">
      <c r="AA916" s="20"/>
      <c r="AB916" s="20"/>
      <c r="AC916" s="20"/>
      <c r="AD916" s="20"/>
      <c r="AE916" s="264"/>
      <c r="AF916" s="101"/>
      <c r="AG916" s="101"/>
      <c r="AH916" s="101"/>
      <c r="AI916" s="101"/>
      <c r="AJ916" s="104"/>
      <c r="AK916" s="4"/>
      <c r="AL916" s="20"/>
      <c r="AM916" s="20"/>
      <c r="AN916" s="30"/>
      <c r="AO916" s="21"/>
    </row>
    <row r="917" spans="27:41" ht="15.75" customHeight="1">
      <c r="AA917" s="20"/>
      <c r="AB917" s="20"/>
      <c r="AC917" s="20"/>
      <c r="AD917" s="20"/>
      <c r="AE917" s="264"/>
      <c r="AF917" s="101"/>
      <c r="AG917" s="101"/>
      <c r="AH917" s="101"/>
      <c r="AI917" s="101"/>
      <c r="AJ917" s="104"/>
      <c r="AK917" s="4"/>
      <c r="AL917" s="20"/>
      <c r="AM917" s="20"/>
      <c r="AN917" s="30"/>
      <c r="AO917" s="21"/>
    </row>
    <row r="918" spans="27:41" ht="15.75" customHeight="1">
      <c r="AA918" s="20"/>
      <c r="AB918" s="20"/>
      <c r="AC918" s="20"/>
      <c r="AD918" s="20"/>
      <c r="AE918" s="264"/>
      <c r="AF918" s="101"/>
      <c r="AG918" s="101"/>
      <c r="AH918" s="101"/>
      <c r="AI918" s="101"/>
      <c r="AJ918" s="104"/>
      <c r="AK918" s="4"/>
      <c r="AL918" s="20"/>
      <c r="AM918" s="20"/>
      <c r="AN918" s="30"/>
      <c r="AO918" s="21"/>
    </row>
    <row r="919" spans="27:41" ht="15.75" customHeight="1">
      <c r="AA919" s="20"/>
      <c r="AB919" s="20"/>
      <c r="AC919" s="20"/>
      <c r="AD919" s="20"/>
      <c r="AE919" s="264"/>
      <c r="AF919" s="101"/>
      <c r="AG919" s="101"/>
      <c r="AH919" s="101"/>
      <c r="AI919" s="101"/>
      <c r="AJ919" s="104"/>
      <c r="AK919" s="4"/>
      <c r="AL919" s="20"/>
      <c r="AM919" s="20"/>
      <c r="AN919" s="30"/>
      <c r="AO919" s="21"/>
    </row>
    <row r="920" spans="27:41" ht="15.75" customHeight="1">
      <c r="AA920" s="20"/>
      <c r="AB920" s="20"/>
      <c r="AC920" s="20"/>
      <c r="AD920" s="20"/>
      <c r="AE920" s="264"/>
      <c r="AF920" s="101"/>
      <c r="AG920" s="101"/>
      <c r="AH920" s="101"/>
      <c r="AI920" s="101"/>
      <c r="AJ920" s="104"/>
      <c r="AK920" s="4"/>
      <c r="AL920" s="20"/>
      <c r="AM920" s="20"/>
      <c r="AN920" s="30"/>
      <c r="AO920" s="21"/>
    </row>
    <row r="921" spans="27:41" ht="15.75" customHeight="1">
      <c r="AA921" s="20"/>
      <c r="AB921" s="20"/>
      <c r="AC921" s="20"/>
      <c r="AD921" s="20"/>
      <c r="AE921" s="264"/>
      <c r="AF921" s="101"/>
      <c r="AG921" s="101"/>
      <c r="AH921" s="101"/>
      <c r="AI921" s="101"/>
      <c r="AJ921" s="104"/>
      <c r="AK921" s="4"/>
      <c r="AL921" s="20"/>
      <c r="AM921" s="20"/>
      <c r="AN921" s="30"/>
      <c r="AO921" s="21"/>
    </row>
    <row r="922" spans="27:41" ht="15.75" customHeight="1">
      <c r="AA922" s="20"/>
      <c r="AB922" s="20"/>
      <c r="AC922" s="20"/>
      <c r="AD922" s="20"/>
      <c r="AE922" s="264"/>
      <c r="AF922" s="101"/>
      <c r="AG922" s="101"/>
      <c r="AH922" s="101"/>
      <c r="AI922" s="101"/>
      <c r="AJ922" s="104"/>
      <c r="AK922" s="4"/>
      <c r="AL922" s="20"/>
      <c r="AM922" s="20"/>
      <c r="AN922" s="30"/>
      <c r="AO922" s="21"/>
    </row>
    <row r="923" spans="27:41" ht="15.75" customHeight="1">
      <c r="AA923" s="20"/>
      <c r="AB923" s="20"/>
      <c r="AC923" s="20"/>
      <c r="AD923" s="20"/>
      <c r="AE923" s="264"/>
      <c r="AF923" s="101"/>
      <c r="AG923" s="101"/>
      <c r="AH923" s="101"/>
      <c r="AI923" s="101"/>
      <c r="AJ923" s="104"/>
      <c r="AK923" s="4"/>
      <c r="AL923" s="20"/>
      <c r="AM923" s="20"/>
      <c r="AN923" s="30"/>
      <c r="AO923" s="21"/>
    </row>
    <row r="924" spans="27:41" ht="15.75" customHeight="1">
      <c r="AA924" s="20"/>
      <c r="AB924" s="20"/>
      <c r="AC924" s="20"/>
      <c r="AD924" s="20"/>
      <c r="AE924" s="264"/>
      <c r="AF924" s="101"/>
      <c r="AG924" s="101"/>
      <c r="AH924" s="101"/>
      <c r="AI924" s="101"/>
      <c r="AJ924" s="104"/>
      <c r="AK924" s="4"/>
      <c r="AL924" s="20"/>
      <c r="AM924" s="20"/>
      <c r="AN924" s="30"/>
      <c r="AO924" s="21"/>
    </row>
    <row r="925" spans="27:41" ht="15.75" customHeight="1">
      <c r="AA925" s="20"/>
      <c r="AB925" s="20"/>
      <c r="AC925" s="20"/>
      <c r="AD925" s="20"/>
      <c r="AE925" s="264"/>
      <c r="AF925" s="101"/>
      <c r="AG925" s="101"/>
      <c r="AH925" s="101"/>
      <c r="AI925" s="101"/>
      <c r="AJ925" s="104"/>
      <c r="AK925" s="4"/>
      <c r="AL925" s="20"/>
      <c r="AM925" s="20"/>
      <c r="AN925" s="30"/>
      <c r="AO925" s="21"/>
    </row>
    <row r="926" spans="27:41" ht="15.75" customHeight="1">
      <c r="AA926" s="20"/>
      <c r="AB926" s="20"/>
      <c r="AC926" s="20"/>
      <c r="AD926" s="20"/>
      <c r="AE926" s="264"/>
      <c r="AF926" s="101"/>
      <c r="AG926" s="101"/>
      <c r="AH926" s="101"/>
      <c r="AI926" s="101"/>
      <c r="AJ926" s="104"/>
      <c r="AK926" s="4"/>
      <c r="AL926" s="20"/>
      <c r="AM926" s="20"/>
      <c r="AN926" s="30"/>
      <c r="AO926" s="21"/>
    </row>
    <row r="927" spans="27:41" ht="15.75" customHeight="1">
      <c r="AA927" s="20"/>
      <c r="AB927" s="20"/>
      <c r="AC927" s="20"/>
      <c r="AD927" s="20"/>
      <c r="AE927" s="264"/>
      <c r="AF927" s="101"/>
      <c r="AG927" s="101"/>
      <c r="AH927" s="101"/>
      <c r="AI927" s="101"/>
      <c r="AJ927" s="104"/>
      <c r="AK927" s="4"/>
      <c r="AL927" s="20"/>
      <c r="AM927" s="20"/>
      <c r="AN927" s="30"/>
      <c r="AO927" s="21"/>
    </row>
    <row r="928" spans="27:41" ht="15.75" customHeight="1">
      <c r="AA928" s="20"/>
      <c r="AB928" s="20"/>
      <c r="AC928" s="20"/>
      <c r="AD928" s="20"/>
      <c r="AE928" s="264"/>
      <c r="AF928" s="101"/>
      <c r="AG928" s="101"/>
      <c r="AH928" s="101"/>
      <c r="AI928" s="101"/>
      <c r="AJ928" s="104"/>
      <c r="AK928" s="4"/>
      <c r="AL928" s="20"/>
      <c r="AM928" s="20"/>
      <c r="AN928" s="30"/>
      <c r="AO928" s="21"/>
    </row>
    <row r="929" spans="27:41" ht="15.75" customHeight="1">
      <c r="AA929" s="20"/>
      <c r="AB929" s="20"/>
      <c r="AC929" s="20"/>
      <c r="AD929" s="20"/>
      <c r="AE929" s="264"/>
      <c r="AF929" s="101"/>
      <c r="AG929" s="101"/>
      <c r="AH929" s="101"/>
      <c r="AI929" s="101"/>
      <c r="AJ929" s="104"/>
      <c r="AK929" s="4"/>
      <c r="AL929" s="20"/>
      <c r="AM929" s="20"/>
      <c r="AN929" s="30"/>
      <c r="AO929" s="21"/>
    </row>
    <row r="930" spans="27:41" ht="15.75" customHeight="1">
      <c r="AA930" s="20"/>
      <c r="AB930" s="20"/>
      <c r="AC930" s="20"/>
      <c r="AD930" s="20"/>
      <c r="AE930" s="264"/>
      <c r="AF930" s="101"/>
      <c r="AG930" s="101"/>
      <c r="AH930" s="101"/>
      <c r="AI930" s="101"/>
      <c r="AJ930" s="104"/>
      <c r="AK930" s="4"/>
      <c r="AL930" s="20"/>
      <c r="AM930" s="20"/>
      <c r="AN930" s="30"/>
      <c r="AO930" s="21"/>
    </row>
    <row r="931" spans="27:41" ht="15.75" customHeight="1">
      <c r="AA931" s="20"/>
      <c r="AB931" s="20"/>
      <c r="AC931" s="20"/>
      <c r="AD931" s="20"/>
      <c r="AE931" s="264"/>
      <c r="AF931" s="101"/>
      <c r="AG931" s="101"/>
      <c r="AH931" s="101"/>
      <c r="AI931" s="101"/>
      <c r="AJ931" s="104"/>
      <c r="AK931" s="4"/>
      <c r="AL931" s="20"/>
      <c r="AM931" s="20"/>
      <c r="AN931" s="30"/>
      <c r="AO931" s="21"/>
    </row>
    <row r="932" spans="27:41" ht="15.75" customHeight="1">
      <c r="AA932" s="20"/>
      <c r="AB932" s="20"/>
      <c r="AC932" s="20"/>
      <c r="AD932" s="20"/>
      <c r="AE932" s="264"/>
      <c r="AF932" s="101"/>
      <c r="AG932" s="101"/>
      <c r="AH932" s="101"/>
      <c r="AI932" s="101"/>
      <c r="AJ932" s="104"/>
      <c r="AK932" s="4"/>
      <c r="AL932" s="20"/>
      <c r="AM932" s="20"/>
      <c r="AN932" s="30"/>
      <c r="AO932" s="21"/>
    </row>
    <row r="933" spans="27:41" ht="15.75" customHeight="1">
      <c r="AA933" s="20"/>
      <c r="AB933" s="20"/>
      <c r="AC933" s="20"/>
      <c r="AD933" s="20"/>
      <c r="AE933" s="264"/>
      <c r="AF933" s="101"/>
      <c r="AG933" s="101"/>
      <c r="AH933" s="101"/>
      <c r="AI933" s="101"/>
      <c r="AJ933" s="104"/>
      <c r="AK933" s="4"/>
      <c r="AL933" s="20"/>
      <c r="AM933" s="20"/>
      <c r="AN933" s="30"/>
      <c r="AO933" s="21"/>
    </row>
    <row r="934" spans="27:41" ht="15.75" customHeight="1">
      <c r="AA934" s="20"/>
      <c r="AB934" s="20"/>
      <c r="AC934" s="20"/>
      <c r="AD934" s="20"/>
      <c r="AE934" s="264"/>
      <c r="AF934" s="101"/>
      <c r="AG934" s="101"/>
      <c r="AH934" s="101"/>
      <c r="AI934" s="101"/>
      <c r="AJ934" s="104"/>
      <c r="AK934" s="4"/>
      <c r="AL934" s="20"/>
      <c r="AM934" s="20"/>
      <c r="AN934" s="30"/>
      <c r="AO934" s="21"/>
    </row>
    <row r="935" spans="27:41" ht="15.75" customHeight="1">
      <c r="AA935" s="20"/>
      <c r="AB935" s="20"/>
      <c r="AC935" s="20"/>
      <c r="AD935" s="20"/>
      <c r="AE935" s="264"/>
      <c r="AF935" s="101"/>
      <c r="AG935" s="101"/>
      <c r="AH935" s="101"/>
      <c r="AI935" s="101"/>
      <c r="AJ935" s="104"/>
      <c r="AK935" s="4"/>
      <c r="AL935" s="20"/>
      <c r="AM935" s="20"/>
      <c r="AN935" s="30"/>
      <c r="AO935" s="21"/>
    </row>
    <row r="936" spans="27:41" ht="15.75" customHeight="1">
      <c r="AA936" s="20"/>
      <c r="AB936" s="20"/>
      <c r="AC936" s="20"/>
      <c r="AD936" s="20"/>
      <c r="AE936" s="264"/>
      <c r="AF936" s="101"/>
      <c r="AG936" s="101"/>
      <c r="AH936" s="101"/>
      <c r="AI936" s="101"/>
      <c r="AJ936" s="104"/>
      <c r="AK936" s="4"/>
      <c r="AL936" s="20"/>
      <c r="AM936" s="20"/>
      <c r="AN936" s="30"/>
      <c r="AO936" s="21"/>
    </row>
    <row r="937" spans="27:41" ht="15.75" customHeight="1">
      <c r="AA937" s="20"/>
      <c r="AB937" s="20"/>
      <c r="AC937" s="20"/>
      <c r="AD937" s="20"/>
      <c r="AE937" s="264"/>
      <c r="AF937" s="101"/>
      <c r="AG937" s="101"/>
      <c r="AH937" s="101"/>
      <c r="AI937" s="101"/>
      <c r="AJ937" s="104"/>
      <c r="AK937" s="4"/>
      <c r="AL937" s="20"/>
      <c r="AM937" s="20"/>
      <c r="AN937" s="30"/>
      <c r="AO937" s="21"/>
    </row>
    <row r="938" spans="27:41" ht="15.75" customHeight="1">
      <c r="AA938" s="20"/>
      <c r="AB938" s="20"/>
      <c r="AC938" s="20"/>
      <c r="AD938" s="20"/>
      <c r="AE938" s="264"/>
      <c r="AF938" s="101"/>
      <c r="AG938" s="101"/>
      <c r="AH938" s="101"/>
      <c r="AI938" s="101"/>
      <c r="AJ938" s="104"/>
      <c r="AK938" s="4"/>
      <c r="AL938" s="20"/>
      <c r="AM938" s="20"/>
      <c r="AN938" s="30"/>
      <c r="AO938" s="21"/>
    </row>
    <row r="939" spans="27:41" ht="15.75" customHeight="1">
      <c r="AA939" s="20"/>
      <c r="AB939" s="20"/>
      <c r="AC939" s="20"/>
      <c r="AD939" s="20"/>
      <c r="AE939" s="264"/>
      <c r="AF939" s="101"/>
      <c r="AG939" s="101"/>
      <c r="AH939" s="101"/>
      <c r="AI939" s="101"/>
      <c r="AJ939" s="104"/>
      <c r="AK939" s="4"/>
      <c r="AL939" s="20"/>
      <c r="AM939" s="20"/>
      <c r="AN939" s="30"/>
      <c r="AO939" s="21"/>
    </row>
    <row r="940" spans="27:41" ht="15.75" customHeight="1">
      <c r="AA940" s="20"/>
      <c r="AB940" s="20"/>
      <c r="AC940" s="20"/>
      <c r="AD940" s="20"/>
      <c r="AE940" s="264"/>
      <c r="AF940" s="101"/>
      <c r="AG940" s="101"/>
      <c r="AH940" s="101"/>
      <c r="AI940" s="101"/>
      <c r="AJ940" s="104"/>
      <c r="AK940" s="4"/>
      <c r="AL940" s="20"/>
      <c r="AM940" s="20"/>
      <c r="AN940" s="30"/>
      <c r="AO940" s="21"/>
    </row>
    <row r="941" spans="27:41" ht="15.75" customHeight="1">
      <c r="AA941" s="20"/>
      <c r="AB941" s="20"/>
      <c r="AC941" s="20"/>
      <c r="AD941" s="20"/>
      <c r="AE941" s="264"/>
      <c r="AF941" s="101"/>
      <c r="AG941" s="101"/>
      <c r="AH941" s="101"/>
      <c r="AI941" s="101"/>
      <c r="AJ941" s="104"/>
      <c r="AK941" s="4"/>
      <c r="AL941" s="20"/>
      <c r="AM941" s="20"/>
      <c r="AN941" s="30"/>
      <c r="AO941" s="21"/>
    </row>
    <row r="942" spans="27:41" ht="15.75" customHeight="1">
      <c r="AA942" s="20"/>
      <c r="AB942" s="20"/>
      <c r="AC942" s="20"/>
      <c r="AD942" s="20"/>
      <c r="AE942" s="264"/>
      <c r="AF942" s="101"/>
      <c r="AG942" s="101"/>
      <c r="AH942" s="101"/>
      <c r="AI942" s="101"/>
      <c r="AJ942" s="104"/>
      <c r="AK942" s="4"/>
      <c r="AL942" s="20"/>
      <c r="AM942" s="20"/>
      <c r="AN942" s="30"/>
      <c r="AO942" s="21"/>
    </row>
    <row r="943" spans="27:41" ht="15.75" customHeight="1">
      <c r="AA943" s="20"/>
      <c r="AB943" s="20"/>
      <c r="AC943" s="20"/>
      <c r="AD943" s="20"/>
      <c r="AE943" s="264"/>
      <c r="AF943" s="101"/>
      <c r="AG943" s="101"/>
      <c r="AH943" s="101"/>
      <c r="AI943" s="101"/>
      <c r="AJ943" s="104"/>
      <c r="AK943" s="4"/>
      <c r="AL943" s="20"/>
      <c r="AM943" s="20"/>
      <c r="AN943" s="30"/>
      <c r="AO943" s="21"/>
    </row>
    <row r="944" spans="27:41" ht="15.75" customHeight="1">
      <c r="AA944" s="20"/>
      <c r="AB944" s="20"/>
      <c r="AC944" s="20"/>
      <c r="AD944" s="20"/>
      <c r="AE944" s="264"/>
      <c r="AF944" s="101"/>
      <c r="AG944" s="101"/>
      <c r="AH944" s="101"/>
      <c r="AI944" s="101"/>
      <c r="AJ944" s="104"/>
      <c r="AK944" s="4"/>
      <c r="AL944" s="20"/>
      <c r="AM944" s="20"/>
      <c r="AN944" s="30"/>
      <c r="AO944" s="21"/>
    </row>
    <row r="945" spans="27:41" ht="15.75" customHeight="1">
      <c r="AA945" s="20"/>
      <c r="AB945" s="20"/>
      <c r="AC945" s="20"/>
      <c r="AD945" s="20"/>
      <c r="AE945" s="264"/>
      <c r="AF945" s="101"/>
      <c r="AG945" s="101"/>
      <c r="AH945" s="101"/>
      <c r="AI945" s="101"/>
      <c r="AJ945" s="104"/>
      <c r="AK945" s="4"/>
      <c r="AL945" s="20"/>
      <c r="AM945" s="20"/>
      <c r="AN945" s="30"/>
      <c r="AO945" s="21"/>
    </row>
    <row r="946" spans="27:41" ht="15.75" customHeight="1">
      <c r="AA946" s="20"/>
      <c r="AB946" s="20"/>
      <c r="AC946" s="20"/>
      <c r="AD946" s="20"/>
      <c r="AE946" s="264"/>
      <c r="AF946" s="101"/>
      <c r="AG946" s="101"/>
      <c r="AH946" s="101"/>
      <c r="AI946" s="101"/>
      <c r="AJ946" s="104"/>
      <c r="AK946" s="4"/>
      <c r="AL946" s="20"/>
      <c r="AM946" s="20"/>
      <c r="AN946" s="30"/>
      <c r="AO946" s="21"/>
    </row>
    <row r="947" spans="27:41" ht="15.75" customHeight="1">
      <c r="AA947" s="20"/>
      <c r="AB947" s="20"/>
      <c r="AC947" s="20"/>
      <c r="AD947" s="20"/>
      <c r="AE947" s="264"/>
      <c r="AF947" s="101"/>
      <c r="AG947" s="101"/>
      <c r="AH947" s="101"/>
      <c r="AI947" s="101"/>
      <c r="AJ947" s="104"/>
      <c r="AK947" s="4"/>
      <c r="AL947" s="20"/>
      <c r="AM947" s="20"/>
      <c r="AN947" s="30"/>
      <c r="AO947" s="21"/>
    </row>
    <row r="948" spans="27:41" ht="15.75" customHeight="1">
      <c r="AA948" s="20"/>
      <c r="AB948" s="20"/>
      <c r="AC948" s="20"/>
      <c r="AD948" s="20"/>
      <c r="AE948" s="264"/>
      <c r="AF948" s="101"/>
      <c r="AG948" s="101"/>
      <c r="AH948" s="101"/>
      <c r="AI948" s="101"/>
      <c r="AJ948" s="104"/>
      <c r="AK948" s="4"/>
      <c r="AL948" s="20"/>
      <c r="AM948" s="20"/>
      <c r="AN948" s="30"/>
      <c r="AO948" s="21"/>
    </row>
    <row r="949" spans="27:41" ht="15.75" customHeight="1">
      <c r="AA949" s="20"/>
      <c r="AB949" s="20"/>
      <c r="AC949" s="20"/>
      <c r="AD949" s="20"/>
      <c r="AE949" s="264"/>
      <c r="AF949" s="101"/>
      <c r="AG949" s="101"/>
      <c r="AH949" s="101"/>
      <c r="AI949" s="101"/>
      <c r="AJ949" s="104"/>
      <c r="AK949" s="4"/>
      <c r="AL949" s="20"/>
      <c r="AM949" s="20"/>
      <c r="AN949" s="30"/>
      <c r="AO949" s="21"/>
    </row>
    <row r="950" spans="27:41" ht="15.75" customHeight="1">
      <c r="AA950" s="20"/>
      <c r="AB950" s="20"/>
      <c r="AC950" s="20"/>
      <c r="AD950" s="20"/>
      <c r="AE950" s="264"/>
      <c r="AF950" s="101"/>
      <c r="AG950" s="101"/>
      <c r="AH950" s="101"/>
      <c r="AI950" s="101"/>
      <c r="AJ950" s="104"/>
      <c r="AK950" s="4"/>
      <c r="AL950" s="20"/>
      <c r="AM950" s="20"/>
      <c r="AN950" s="30"/>
      <c r="AO950" s="21"/>
    </row>
    <row r="951" spans="27:41" ht="15.75" customHeight="1">
      <c r="AA951" s="20"/>
      <c r="AB951" s="20"/>
      <c r="AC951" s="20"/>
      <c r="AD951" s="20"/>
      <c r="AE951" s="264"/>
      <c r="AF951" s="101"/>
      <c r="AG951" s="101"/>
      <c r="AH951" s="101"/>
      <c r="AI951" s="101"/>
      <c r="AJ951" s="104"/>
      <c r="AK951" s="4"/>
      <c r="AL951" s="20"/>
      <c r="AM951" s="20"/>
      <c r="AN951" s="30"/>
      <c r="AO951" s="21"/>
    </row>
    <row r="952" spans="27:41" ht="15.75" customHeight="1">
      <c r="AA952" s="20"/>
      <c r="AB952" s="20"/>
      <c r="AC952" s="20"/>
      <c r="AD952" s="20"/>
      <c r="AE952" s="264"/>
      <c r="AF952" s="101"/>
      <c r="AG952" s="101"/>
      <c r="AH952" s="101"/>
      <c r="AI952" s="101"/>
      <c r="AJ952" s="104"/>
      <c r="AK952" s="4"/>
      <c r="AL952" s="20"/>
      <c r="AM952" s="20"/>
      <c r="AN952" s="30"/>
      <c r="AO952" s="21"/>
    </row>
    <row r="953" spans="27:41" ht="15.75" customHeight="1">
      <c r="AA953" s="20"/>
      <c r="AB953" s="20"/>
      <c r="AC953" s="20"/>
      <c r="AD953" s="20"/>
      <c r="AE953" s="264"/>
      <c r="AF953" s="101"/>
      <c r="AG953" s="101"/>
      <c r="AH953" s="101"/>
      <c r="AI953" s="101"/>
      <c r="AJ953" s="104"/>
      <c r="AK953" s="4"/>
      <c r="AL953" s="20"/>
      <c r="AM953" s="20"/>
      <c r="AN953" s="30"/>
      <c r="AO953" s="21"/>
    </row>
    <row r="954" spans="27:41" ht="15.75" customHeight="1">
      <c r="AA954" s="20"/>
      <c r="AB954" s="20"/>
      <c r="AC954" s="20"/>
      <c r="AD954" s="20"/>
      <c r="AE954" s="264"/>
      <c r="AF954" s="101"/>
      <c r="AG954" s="101"/>
      <c r="AH954" s="101"/>
      <c r="AI954" s="101"/>
      <c r="AJ954" s="104"/>
      <c r="AK954" s="4"/>
      <c r="AL954" s="20"/>
      <c r="AM954" s="20"/>
      <c r="AN954" s="30"/>
      <c r="AO954" s="21"/>
    </row>
    <row r="955" spans="27:41" ht="15.75" customHeight="1">
      <c r="AA955" s="20"/>
      <c r="AB955" s="20"/>
      <c r="AC955" s="20"/>
      <c r="AD955" s="20"/>
      <c r="AE955" s="264"/>
      <c r="AF955" s="101"/>
      <c r="AG955" s="101"/>
      <c r="AH955" s="101"/>
      <c r="AI955" s="101"/>
      <c r="AJ955" s="104"/>
      <c r="AK955" s="4"/>
      <c r="AL955" s="20"/>
      <c r="AM955" s="20"/>
      <c r="AN955" s="30"/>
      <c r="AO955" s="21"/>
    </row>
    <row r="956" spans="27:41" ht="15.75" customHeight="1">
      <c r="AA956" s="20"/>
      <c r="AB956" s="20"/>
      <c r="AC956" s="20"/>
      <c r="AD956" s="20"/>
      <c r="AE956" s="264"/>
      <c r="AF956" s="101"/>
      <c r="AG956" s="101"/>
      <c r="AH956" s="101"/>
      <c r="AI956" s="101"/>
      <c r="AJ956" s="104"/>
      <c r="AK956" s="4"/>
      <c r="AL956" s="20"/>
      <c r="AM956" s="20"/>
      <c r="AN956" s="30"/>
      <c r="AO956" s="21"/>
    </row>
    <row r="957" spans="27:41" ht="15.75" customHeight="1">
      <c r="AA957" s="20"/>
      <c r="AB957" s="20"/>
      <c r="AC957" s="20"/>
      <c r="AD957" s="20"/>
      <c r="AE957" s="264"/>
      <c r="AF957" s="101"/>
      <c r="AG957" s="101"/>
      <c r="AH957" s="101"/>
      <c r="AI957" s="101"/>
      <c r="AJ957" s="104"/>
      <c r="AK957" s="4"/>
      <c r="AL957" s="20"/>
      <c r="AM957" s="20"/>
      <c r="AN957" s="30"/>
      <c r="AO957" s="21"/>
    </row>
    <row r="958" spans="27:41" ht="15.75" customHeight="1">
      <c r="AA958" s="20"/>
      <c r="AB958" s="20"/>
      <c r="AC958" s="20"/>
      <c r="AD958" s="20"/>
      <c r="AE958" s="264"/>
      <c r="AF958" s="101"/>
      <c r="AG958" s="101"/>
      <c r="AH958" s="101"/>
      <c r="AI958" s="101"/>
      <c r="AJ958" s="104"/>
      <c r="AK958" s="4"/>
      <c r="AL958" s="20"/>
      <c r="AM958" s="20"/>
      <c r="AN958" s="30"/>
      <c r="AO958" s="21"/>
    </row>
    <row r="959" spans="27:41" ht="15.75" customHeight="1">
      <c r="AA959" s="20"/>
      <c r="AB959" s="20"/>
      <c r="AC959" s="20"/>
      <c r="AD959" s="20"/>
      <c r="AE959" s="264"/>
      <c r="AF959" s="101"/>
      <c r="AG959" s="101"/>
      <c r="AH959" s="101"/>
      <c r="AI959" s="101"/>
      <c r="AJ959" s="104"/>
      <c r="AK959" s="4"/>
      <c r="AL959" s="20"/>
      <c r="AM959" s="20"/>
      <c r="AN959" s="30"/>
      <c r="AO959" s="21"/>
    </row>
    <row r="960" spans="27:41" ht="15.75" customHeight="1">
      <c r="AA960" s="20"/>
      <c r="AB960" s="20"/>
      <c r="AC960" s="20"/>
      <c r="AD960" s="20"/>
      <c r="AE960" s="264"/>
      <c r="AF960" s="101"/>
      <c r="AG960" s="101"/>
      <c r="AH960" s="101"/>
      <c r="AI960" s="101"/>
      <c r="AJ960" s="104"/>
      <c r="AK960" s="4"/>
      <c r="AL960" s="20"/>
      <c r="AM960" s="20"/>
      <c r="AN960" s="30"/>
      <c r="AO960" s="21"/>
    </row>
    <row r="961" spans="27:41" ht="15.75" customHeight="1">
      <c r="AA961" s="20"/>
      <c r="AB961" s="20"/>
      <c r="AC961" s="20"/>
      <c r="AD961" s="20"/>
      <c r="AE961" s="264"/>
      <c r="AF961" s="101"/>
      <c r="AG961" s="101"/>
      <c r="AH961" s="101"/>
      <c r="AI961" s="101"/>
      <c r="AJ961" s="104"/>
      <c r="AK961" s="4"/>
      <c r="AL961" s="20"/>
      <c r="AM961" s="20"/>
      <c r="AN961" s="30"/>
      <c r="AO961" s="21"/>
    </row>
    <row r="962" spans="27:41" ht="15.75" customHeight="1">
      <c r="AA962" s="20"/>
      <c r="AB962" s="20"/>
      <c r="AC962" s="20"/>
      <c r="AD962" s="20"/>
      <c r="AE962" s="264"/>
      <c r="AF962" s="101"/>
      <c r="AG962" s="101"/>
      <c r="AH962" s="101"/>
      <c r="AI962" s="101"/>
      <c r="AJ962" s="104"/>
      <c r="AK962" s="4"/>
      <c r="AL962" s="20"/>
      <c r="AM962" s="20"/>
      <c r="AN962" s="30"/>
      <c r="AO962" s="21"/>
    </row>
    <row r="963" spans="27:41" ht="15.75" customHeight="1">
      <c r="AA963" s="20"/>
      <c r="AB963" s="20"/>
      <c r="AC963" s="20"/>
      <c r="AD963" s="20"/>
      <c r="AE963" s="264"/>
      <c r="AF963" s="101"/>
      <c r="AG963" s="101"/>
      <c r="AH963" s="101"/>
      <c r="AI963" s="101"/>
      <c r="AJ963" s="104"/>
      <c r="AK963" s="4"/>
      <c r="AL963" s="20"/>
      <c r="AM963" s="20"/>
      <c r="AN963" s="30"/>
      <c r="AO963" s="21"/>
    </row>
    <row r="964" spans="27:41" ht="15.75" customHeight="1">
      <c r="AA964" s="20"/>
      <c r="AB964" s="20"/>
      <c r="AC964" s="20"/>
      <c r="AD964" s="20"/>
      <c r="AE964" s="264"/>
      <c r="AF964" s="101"/>
      <c r="AG964" s="101"/>
      <c r="AH964" s="101"/>
      <c r="AI964" s="101"/>
      <c r="AJ964" s="104"/>
      <c r="AK964" s="4"/>
      <c r="AL964" s="20"/>
      <c r="AM964" s="20"/>
      <c r="AN964" s="30"/>
      <c r="AO964" s="21"/>
    </row>
    <row r="965" spans="27:41" ht="15.75" customHeight="1">
      <c r="AA965" s="20"/>
      <c r="AB965" s="20"/>
      <c r="AC965" s="20"/>
      <c r="AD965" s="20"/>
      <c r="AE965" s="264"/>
      <c r="AF965" s="101"/>
      <c r="AG965" s="101"/>
      <c r="AH965" s="101"/>
      <c r="AI965" s="101"/>
      <c r="AJ965" s="104"/>
      <c r="AK965" s="4"/>
      <c r="AL965" s="20"/>
      <c r="AM965" s="20"/>
      <c r="AN965" s="30"/>
      <c r="AO965" s="21"/>
    </row>
    <row r="966" spans="27:41" ht="15.75" customHeight="1">
      <c r="AA966" s="20"/>
      <c r="AB966" s="20"/>
      <c r="AC966" s="20"/>
      <c r="AD966" s="20"/>
      <c r="AE966" s="264"/>
      <c r="AF966" s="101"/>
      <c r="AG966" s="101"/>
      <c r="AH966" s="101"/>
      <c r="AI966" s="101"/>
      <c r="AJ966" s="104"/>
      <c r="AK966" s="4"/>
      <c r="AL966" s="20"/>
      <c r="AM966" s="20"/>
      <c r="AN966" s="30"/>
      <c r="AO966" s="21"/>
    </row>
    <row r="967" spans="27:41" ht="15.75" customHeight="1">
      <c r="AA967" s="20"/>
      <c r="AB967" s="20"/>
      <c r="AC967" s="20"/>
      <c r="AD967" s="20"/>
      <c r="AE967" s="264"/>
      <c r="AF967" s="101"/>
      <c r="AG967" s="101"/>
      <c r="AH967" s="101"/>
      <c r="AI967" s="101"/>
      <c r="AJ967" s="104"/>
      <c r="AK967" s="4"/>
      <c r="AL967" s="20"/>
      <c r="AM967" s="20"/>
      <c r="AN967" s="30"/>
      <c r="AO967" s="21"/>
    </row>
    <row r="968" spans="27:41" ht="15.75" customHeight="1">
      <c r="AA968" s="20"/>
      <c r="AB968" s="20"/>
      <c r="AC968" s="20"/>
      <c r="AD968" s="20"/>
      <c r="AE968" s="264"/>
      <c r="AF968" s="101"/>
      <c r="AG968" s="101"/>
      <c r="AH968" s="101"/>
      <c r="AI968" s="101"/>
      <c r="AJ968" s="104"/>
      <c r="AK968" s="4"/>
      <c r="AL968" s="20"/>
      <c r="AM968" s="20"/>
      <c r="AN968" s="30"/>
      <c r="AO968" s="21"/>
    </row>
    <row r="969" spans="27:41" ht="15.75" customHeight="1">
      <c r="AA969" s="20"/>
      <c r="AB969" s="20"/>
      <c r="AC969" s="20"/>
      <c r="AD969" s="20"/>
      <c r="AE969" s="264"/>
      <c r="AF969" s="101"/>
      <c r="AG969" s="101"/>
      <c r="AH969" s="101"/>
      <c r="AI969" s="101"/>
      <c r="AJ969" s="104"/>
      <c r="AK969" s="4"/>
      <c r="AL969" s="20"/>
      <c r="AM969" s="20"/>
      <c r="AN969" s="30"/>
      <c r="AO969" s="21"/>
    </row>
    <row r="970" spans="27:41" ht="15.75" customHeight="1">
      <c r="AA970" s="20"/>
      <c r="AB970" s="20"/>
      <c r="AC970" s="20"/>
      <c r="AD970" s="20"/>
      <c r="AE970" s="264"/>
      <c r="AF970" s="101"/>
      <c r="AG970" s="101"/>
      <c r="AH970" s="101"/>
      <c r="AI970" s="101"/>
      <c r="AJ970" s="104"/>
      <c r="AK970" s="4"/>
      <c r="AL970" s="20"/>
      <c r="AM970" s="20"/>
      <c r="AN970" s="30"/>
      <c r="AO970" s="21"/>
    </row>
    <row r="971" spans="27:41" ht="15.75" customHeight="1">
      <c r="AA971" s="20"/>
      <c r="AB971" s="20"/>
      <c r="AC971" s="20"/>
      <c r="AD971" s="20"/>
      <c r="AE971" s="264"/>
      <c r="AF971" s="101"/>
      <c r="AG971" s="101"/>
      <c r="AH971" s="101"/>
      <c r="AI971" s="101"/>
      <c r="AJ971" s="104"/>
      <c r="AK971" s="4"/>
      <c r="AL971" s="20"/>
      <c r="AM971" s="20"/>
      <c r="AN971" s="30"/>
      <c r="AO971" s="21"/>
    </row>
    <row r="972" spans="27:41" ht="15.75" customHeight="1">
      <c r="AA972" s="20"/>
      <c r="AB972" s="20"/>
      <c r="AC972" s="20"/>
      <c r="AD972" s="20"/>
      <c r="AE972" s="264"/>
      <c r="AF972" s="101"/>
      <c r="AG972" s="101"/>
      <c r="AH972" s="101"/>
      <c r="AI972" s="101"/>
      <c r="AJ972" s="104"/>
      <c r="AK972" s="4"/>
      <c r="AL972" s="20"/>
      <c r="AM972" s="20"/>
      <c r="AN972" s="30"/>
      <c r="AO972" s="21"/>
    </row>
    <row r="973" spans="27:41" ht="15.75" customHeight="1">
      <c r="AA973" s="20"/>
      <c r="AB973" s="20"/>
      <c r="AC973" s="20"/>
      <c r="AD973" s="20"/>
      <c r="AE973" s="264"/>
      <c r="AF973" s="101"/>
      <c r="AG973" s="101"/>
      <c r="AH973" s="101"/>
      <c r="AI973" s="101"/>
      <c r="AJ973" s="104"/>
      <c r="AK973" s="4"/>
      <c r="AL973" s="20"/>
      <c r="AM973" s="20"/>
      <c r="AN973" s="30"/>
      <c r="AO973" s="21"/>
    </row>
    <row r="974" spans="27:41" ht="15.75" customHeight="1">
      <c r="AA974" s="16"/>
      <c r="AB974" s="16"/>
      <c r="AC974" s="16"/>
      <c r="AD974" s="16"/>
      <c r="AE974" s="264"/>
      <c r="AF974" s="101"/>
      <c r="AG974" s="101"/>
      <c r="AH974" s="101"/>
      <c r="AI974" s="101"/>
      <c r="AJ974" s="104"/>
      <c r="AK974" s="4"/>
      <c r="AL974" s="16"/>
      <c r="AM974" s="16"/>
      <c r="AN974" s="28"/>
      <c r="AO974" s="17"/>
    </row>
    <row r="975" spans="27:41" ht="15.75" customHeight="1">
      <c r="AA975" s="16"/>
      <c r="AB975" s="16"/>
      <c r="AC975" s="16"/>
      <c r="AD975" s="16"/>
      <c r="AE975" s="264"/>
      <c r="AF975" s="101"/>
      <c r="AG975" s="101"/>
      <c r="AH975" s="101"/>
      <c r="AI975" s="101"/>
      <c r="AJ975" s="104"/>
      <c r="AK975" s="4"/>
      <c r="AL975" s="16"/>
      <c r="AM975" s="16"/>
      <c r="AN975" s="28"/>
      <c r="AO975" s="17"/>
    </row>
    <row r="976" spans="27:41" ht="15.75" customHeight="1">
      <c r="AA976" s="16"/>
      <c r="AB976" s="16"/>
      <c r="AC976" s="16"/>
      <c r="AD976" s="16"/>
      <c r="AE976" s="264"/>
      <c r="AF976" s="101"/>
      <c r="AG976" s="101"/>
      <c r="AH976" s="101"/>
      <c r="AI976" s="101"/>
      <c r="AJ976" s="104"/>
      <c r="AK976" s="4"/>
      <c r="AL976" s="16"/>
      <c r="AM976" s="16"/>
      <c r="AN976" s="28"/>
      <c r="AO976" s="17"/>
    </row>
    <row r="977" spans="27:41" ht="15.75" customHeight="1">
      <c r="AA977" s="16"/>
      <c r="AB977" s="16"/>
      <c r="AC977" s="16"/>
      <c r="AD977" s="16"/>
      <c r="AE977" s="264"/>
      <c r="AF977" s="101"/>
      <c r="AG977" s="101"/>
      <c r="AH977" s="101"/>
      <c r="AI977" s="101"/>
      <c r="AJ977" s="104"/>
      <c r="AK977" s="4"/>
      <c r="AL977" s="16"/>
      <c r="AM977" s="16"/>
      <c r="AN977" s="28"/>
      <c r="AO977" s="17"/>
    </row>
    <row r="978" spans="27:41" ht="15.75" customHeight="1">
      <c r="AA978" s="16"/>
      <c r="AB978" s="16"/>
      <c r="AC978" s="16"/>
      <c r="AD978" s="16"/>
      <c r="AE978" s="264"/>
      <c r="AF978" s="101"/>
      <c r="AG978" s="101"/>
      <c r="AH978" s="101"/>
      <c r="AI978" s="101"/>
      <c r="AJ978" s="104"/>
      <c r="AK978" s="4"/>
      <c r="AL978" s="16"/>
      <c r="AM978" s="16"/>
      <c r="AN978" s="28"/>
      <c r="AO978" s="17"/>
    </row>
    <row r="979" spans="27:41" ht="15.75" customHeight="1">
      <c r="AA979" s="16"/>
      <c r="AB979" s="16"/>
      <c r="AC979" s="16"/>
      <c r="AD979" s="16"/>
      <c r="AE979" s="264"/>
      <c r="AF979" s="101"/>
      <c r="AG979" s="101"/>
      <c r="AH979" s="101"/>
      <c r="AI979" s="101"/>
      <c r="AJ979" s="104"/>
      <c r="AK979" s="4"/>
      <c r="AL979" s="16"/>
      <c r="AM979" s="16"/>
      <c r="AN979" s="28"/>
      <c r="AO979" s="17"/>
    </row>
    <row r="980" spans="27:41" ht="15.75" customHeight="1">
      <c r="AA980" s="16"/>
      <c r="AB980" s="16"/>
      <c r="AC980" s="16"/>
      <c r="AD980" s="16"/>
      <c r="AE980" s="264"/>
      <c r="AF980" s="101"/>
      <c r="AG980" s="101"/>
      <c r="AH980" s="101"/>
      <c r="AI980" s="101"/>
      <c r="AJ980" s="104"/>
      <c r="AK980" s="4"/>
      <c r="AL980" s="16"/>
      <c r="AM980" s="16"/>
      <c r="AN980" s="28"/>
      <c r="AO980" s="17"/>
    </row>
    <row r="981" spans="27:41" ht="15.75" customHeight="1">
      <c r="AA981" s="16"/>
      <c r="AB981" s="16"/>
      <c r="AC981" s="16"/>
      <c r="AD981" s="16"/>
      <c r="AE981" s="264"/>
      <c r="AF981" s="101"/>
      <c r="AG981" s="101"/>
      <c r="AH981" s="101"/>
      <c r="AI981" s="101"/>
      <c r="AJ981" s="104"/>
      <c r="AK981" s="4"/>
      <c r="AL981" s="16"/>
      <c r="AM981" s="16"/>
      <c r="AN981" s="28"/>
      <c r="AO981" s="17"/>
    </row>
    <row r="982" spans="27:41" ht="15.75" customHeight="1">
      <c r="AA982" s="16"/>
      <c r="AB982" s="16"/>
      <c r="AC982" s="16"/>
      <c r="AD982" s="16"/>
      <c r="AE982" s="264"/>
      <c r="AF982" s="101"/>
      <c r="AG982" s="101"/>
      <c r="AH982" s="101"/>
      <c r="AI982" s="101"/>
      <c r="AJ982" s="104"/>
      <c r="AK982" s="4"/>
      <c r="AL982" s="16"/>
      <c r="AM982" s="16"/>
      <c r="AN982" s="28"/>
      <c r="AO982" s="17"/>
    </row>
    <row r="983" spans="27:41" ht="15.75" customHeight="1">
      <c r="AA983" s="16"/>
      <c r="AB983" s="16"/>
      <c r="AC983" s="16"/>
      <c r="AD983" s="16"/>
      <c r="AE983" s="264"/>
      <c r="AF983" s="101"/>
      <c r="AG983" s="101"/>
      <c r="AH983" s="101"/>
      <c r="AI983" s="101"/>
      <c r="AJ983" s="104"/>
      <c r="AK983" s="4"/>
      <c r="AL983" s="16"/>
      <c r="AM983" s="16"/>
      <c r="AN983" s="28"/>
      <c r="AO983" s="17"/>
    </row>
    <row r="984" spans="27:41" ht="15.75" customHeight="1">
      <c r="AA984" s="16"/>
      <c r="AB984" s="16"/>
      <c r="AC984" s="16"/>
      <c r="AD984" s="16"/>
      <c r="AE984" s="264"/>
      <c r="AF984" s="101"/>
      <c r="AG984" s="101"/>
      <c r="AH984" s="101"/>
      <c r="AI984" s="101"/>
      <c r="AJ984" s="104"/>
      <c r="AK984" s="4"/>
      <c r="AL984" s="16"/>
      <c r="AM984" s="16"/>
      <c r="AN984" s="28"/>
      <c r="AO984" s="17"/>
    </row>
    <row r="985" spans="27:41" ht="15.75" customHeight="1">
      <c r="AA985" s="16"/>
      <c r="AB985" s="16"/>
      <c r="AC985" s="16"/>
      <c r="AD985" s="16"/>
      <c r="AE985" s="264"/>
      <c r="AF985" s="101"/>
      <c r="AG985" s="101"/>
      <c r="AH985" s="101"/>
      <c r="AI985" s="101"/>
      <c r="AJ985" s="104"/>
      <c r="AK985" s="4"/>
      <c r="AL985" s="16"/>
      <c r="AM985" s="16"/>
      <c r="AN985" s="28"/>
      <c r="AO985" s="17"/>
    </row>
    <row r="986" spans="27:41" ht="15.75" customHeight="1">
      <c r="AA986" s="16"/>
      <c r="AB986" s="16"/>
      <c r="AC986" s="16"/>
      <c r="AD986" s="16"/>
      <c r="AE986" s="264"/>
      <c r="AF986" s="101"/>
      <c r="AG986" s="101"/>
      <c r="AH986" s="101"/>
      <c r="AI986" s="101"/>
      <c r="AJ986" s="104"/>
      <c r="AK986" s="4"/>
      <c r="AL986" s="16"/>
      <c r="AM986" s="16"/>
      <c r="AN986" s="28"/>
      <c r="AO986" s="17"/>
    </row>
    <row r="987" spans="27:41" ht="15.75" customHeight="1">
      <c r="AA987" s="16"/>
      <c r="AB987" s="16"/>
      <c r="AC987" s="16"/>
      <c r="AD987" s="16"/>
      <c r="AE987" s="264"/>
      <c r="AF987" s="101"/>
      <c r="AG987" s="101"/>
      <c r="AH987" s="101"/>
      <c r="AI987" s="101"/>
      <c r="AJ987" s="104"/>
      <c r="AK987" s="4"/>
      <c r="AL987" s="16"/>
      <c r="AM987" s="16"/>
      <c r="AN987" s="28"/>
      <c r="AO987" s="17"/>
    </row>
    <row r="988" spans="27:41" ht="15.75" customHeight="1">
      <c r="AA988" s="16"/>
      <c r="AB988" s="16"/>
      <c r="AC988" s="16"/>
      <c r="AD988" s="16"/>
      <c r="AE988" s="264"/>
      <c r="AF988" s="101"/>
      <c r="AG988" s="101"/>
      <c r="AH988" s="101"/>
      <c r="AI988" s="101"/>
      <c r="AJ988" s="104"/>
      <c r="AK988" s="4"/>
      <c r="AL988" s="16"/>
      <c r="AM988" s="16"/>
      <c r="AN988" s="28"/>
      <c r="AO988" s="17"/>
    </row>
    <row r="989" spans="27:41" ht="15.75" customHeight="1">
      <c r="AA989" s="16"/>
      <c r="AB989" s="16"/>
      <c r="AC989" s="16"/>
      <c r="AD989" s="16"/>
      <c r="AE989" s="264"/>
      <c r="AF989" s="101"/>
      <c r="AG989" s="101"/>
      <c r="AH989" s="101"/>
      <c r="AI989" s="101"/>
      <c r="AJ989" s="104"/>
      <c r="AK989" s="4"/>
      <c r="AL989" s="16"/>
      <c r="AM989" s="16"/>
      <c r="AN989" s="28"/>
      <c r="AO989" s="17"/>
    </row>
    <row r="990" spans="27:41" ht="15.75" customHeight="1">
      <c r="AA990" s="16"/>
      <c r="AB990" s="16"/>
      <c r="AC990" s="16"/>
      <c r="AD990" s="16"/>
      <c r="AE990" s="264"/>
      <c r="AF990" s="101"/>
      <c r="AG990" s="101"/>
      <c r="AH990" s="101"/>
      <c r="AI990" s="101"/>
      <c r="AJ990" s="104"/>
      <c r="AK990" s="4"/>
      <c r="AL990" s="16"/>
      <c r="AM990" s="16"/>
      <c r="AN990" s="28"/>
      <c r="AO990" s="17"/>
    </row>
    <row r="991" spans="27:41" ht="15.75" customHeight="1">
      <c r="AA991" s="16"/>
      <c r="AB991" s="16"/>
      <c r="AC991" s="16"/>
      <c r="AD991" s="16"/>
      <c r="AE991" s="264"/>
      <c r="AF991" s="101"/>
      <c r="AG991" s="101"/>
      <c r="AH991" s="101"/>
      <c r="AI991" s="101"/>
      <c r="AJ991" s="104"/>
      <c r="AK991" s="4"/>
      <c r="AL991" s="16"/>
      <c r="AM991" s="16"/>
      <c r="AN991" s="28"/>
      <c r="AO991" s="17"/>
    </row>
    <row r="992" spans="27:41" ht="15.75" customHeight="1">
      <c r="AA992" s="16"/>
      <c r="AB992" s="16"/>
      <c r="AC992" s="16"/>
      <c r="AD992" s="16"/>
      <c r="AE992" s="264"/>
      <c r="AF992" s="101"/>
      <c r="AG992" s="101"/>
      <c r="AH992" s="101"/>
      <c r="AI992" s="101"/>
      <c r="AJ992" s="104"/>
      <c r="AK992" s="4"/>
      <c r="AL992" s="16"/>
      <c r="AM992" s="16"/>
      <c r="AN992" s="28"/>
      <c r="AO992" s="17"/>
    </row>
    <row r="993" spans="27:41" ht="15.75" customHeight="1">
      <c r="AA993" s="16"/>
      <c r="AB993" s="16"/>
      <c r="AC993" s="16"/>
      <c r="AD993" s="16"/>
      <c r="AE993" s="264"/>
      <c r="AF993" s="101"/>
      <c r="AG993" s="101"/>
      <c r="AH993" s="101"/>
      <c r="AI993" s="101"/>
      <c r="AJ993" s="104"/>
      <c r="AK993" s="4"/>
      <c r="AL993" s="16"/>
      <c r="AM993" s="16"/>
      <c r="AN993" s="28"/>
      <c r="AO993" s="17"/>
    </row>
    <row r="994" spans="27:41" ht="15.75" customHeight="1">
      <c r="AA994" s="16"/>
      <c r="AB994" s="16"/>
      <c r="AC994" s="16"/>
      <c r="AD994" s="16"/>
      <c r="AE994" s="264"/>
      <c r="AF994" s="101"/>
      <c r="AG994" s="101"/>
      <c r="AH994" s="101"/>
      <c r="AI994" s="101"/>
      <c r="AJ994" s="104"/>
      <c r="AK994" s="4"/>
      <c r="AL994" s="16"/>
      <c r="AM994" s="16"/>
      <c r="AN994" s="28"/>
      <c r="AO994" s="17"/>
    </row>
    <row r="995" spans="27:41" ht="15.75" customHeight="1">
      <c r="AA995" s="16"/>
      <c r="AB995" s="16"/>
      <c r="AC995" s="16"/>
      <c r="AD995" s="16"/>
      <c r="AE995" s="264"/>
      <c r="AF995" s="101"/>
      <c r="AG995" s="101"/>
      <c r="AH995" s="101"/>
      <c r="AI995" s="101"/>
      <c r="AJ995" s="104"/>
      <c r="AK995" s="4"/>
      <c r="AL995" s="16"/>
      <c r="AM995" s="16"/>
      <c r="AN995" s="28"/>
      <c r="AO995" s="17"/>
    </row>
    <row r="996" spans="27:41" ht="15.75" customHeight="1">
      <c r="AA996" s="14"/>
      <c r="AB996" s="14"/>
      <c r="AC996" s="14"/>
      <c r="AD996" s="14"/>
      <c r="AE996" s="264"/>
      <c r="AF996" s="94"/>
      <c r="AG996" s="94"/>
      <c r="AH996" s="94"/>
      <c r="AI996" s="94"/>
      <c r="AJ996" s="95"/>
      <c r="AK996" s="3"/>
      <c r="AL996" s="14"/>
      <c r="AM996" s="14"/>
      <c r="AN996" s="31"/>
      <c r="AO996" s="15"/>
    </row>
    <row r="997" spans="27:41" ht="15.75" customHeight="1">
      <c r="AA997" s="14"/>
      <c r="AB997" s="14"/>
      <c r="AC997" s="14"/>
      <c r="AD997" s="14"/>
      <c r="AE997" s="264"/>
      <c r="AF997" s="94"/>
      <c r="AG997" s="94"/>
      <c r="AH997" s="94"/>
      <c r="AI997" s="94"/>
      <c r="AJ997" s="95"/>
      <c r="AK997" s="3"/>
      <c r="AL997" s="14"/>
      <c r="AM997" s="14"/>
      <c r="AN997" s="31"/>
      <c r="AO997" s="15"/>
    </row>
    <row r="998" spans="27:41" ht="15.75" customHeight="1">
      <c r="AA998" s="14"/>
      <c r="AB998" s="14"/>
      <c r="AC998" s="14"/>
      <c r="AD998" s="14"/>
      <c r="AE998" s="264"/>
      <c r="AF998" s="94"/>
      <c r="AG998" s="94"/>
      <c r="AH998" s="94"/>
      <c r="AI998" s="94"/>
      <c r="AJ998" s="95"/>
      <c r="AK998" s="3"/>
      <c r="AL998" s="14"/>
      <c r="AM998" s="14"/>
      <c r="AN998" s="31"/>
      <c r="AO998" s="15"/>
    </row>
    <row r="999" spans="27:41" ht="15.75" customHeight="1">
      <c r="AA999" s="14"/>
      <c r="AB999" s="14"/>
      <c r="AC999" s="14"/>
      <c r="AD999" s="14"/>
      <c r="AE999" s="264"/>
      <c r="AF999" s="94"/>
      <c r="AG999" s="94"/>
      <c r="AH999" s="94"/>
      <c r="AI999" s="94"/>
      <c r="AJ999" s="95"/>
      <c r="AK999" s="3"/>
      <c r="AL999" s="14"/>
      <c r="AM999" s="14"/>
      <c r="AN999" s="31"/>
      <c r="AO999" s="15"/>
    </row>
    <row r="1000" spans="27:41" ht="15.75" customHeight="1">
      <c r="AA1000" s="14"/>
      <c r="AB1000" s="14"/>
      <c r="AC1000" s="14"/>
      <c r="AD1000" s="14"/>
      <c r="AE1000" s="264"/>
      <c r="AF1000" s="94"/>
      <c r="AG1000" s="94"/>
      <c r="AH1000" s="94"/>
      <c r="AI1000" s="94"/>
      <c r="AJ1000" s="95"/>
      <c r="AK1000" s="3"/>
      <c r="AL1000" s="14"/>
      <c r="AM1000" s="14"/>
      <c r="AN1000" s="31"/>
      <c r="AO1000" s="15"/>
    </row>
    <row r="1001" spans="27:41" ht="15.75" customHeight="1">
      <c r="AA1001" s="14"/>
      <c r="AB1001" s="14"/>
      <c r="AC1001" s="14"/>
      <c r="AD1001" s="14"/>
      <c r="AE1001" s="264"/>
      <c r="AF1001" s="94"/>
      <c r="AG1001" s="94"/>
      <c r="AH1001" s="94"/>
      <c r="AI1001" s="94"/>
      <c r="AJ1001" s="95"/>
      <c r="AK1001" s="3"/>
      <c r="AL1001" s="14"/>
      <c r="AM1001" s="14"/>
      <c r="AN1001" s="31"/>
      <c r="AO1001" s="15"/>
    </row>
    <row r="1002" spans="27:41" ht="15.75" customHeight="1">
      <c r="AA1002" s="14"/>
      <c r="AB1002" s="14"/>
      <c r="AC1002" s="14"/>
      <c r="AD1002" s="14"/>
      <c r="AE1002" s="264"/>
      <c r="AF1002" s="94"/>
      <c r="AG1002" s="94"/>
      <c r="AH1002" s="94"/>
      <c r="AI1002" s="94"/>
      <c r="AJ1002" s="95"/>
      <c r="AK1002" s="3"/>
      <c r="AL1002" s="14"/>
      <c r="AM1002" s="14"/>
      <c r="AN1002" s="31"/>
      <c r="AO1002" s="15"/>
    </row>
    <row r="1003" spans="27:41" ht="15.75" customHeight="1">
      <c r="AA1003" s="14"/>
      <c r="AB1003" s="14"/>
      <c r="AC1003" s="14"/>
      <c r="AD1003" s="14"/>
      <c r="AE1003" s="264"/>
      <c r="AF1003" s="94"/>
      <c r="AG1003" s="94"/>
      <c r="AH1003" s="94"/>
      <c r="AI1003" s="94"/>
      <c r="AJ1003" s="95"/>
      <c r="AK1003" s="3"/>
      <c r="AL1003" s="14"/>
      <c r="AM1003" s="14"/>
      <c r="AN1003" s="31"/>
      <c r="AO1003" s="15"/>
    </row>
    <row r="1004" spans="27:41" ht="15.75" customHeight="1">
      <c r="AA1004" s="14"/>
      <c r="AB1004" s="14"/>
      <c r="AC1004" s="14"/>
      <c r="AD1004" s="14"/>
      <c r="AE1004" s="264"/>
      <c r="AF1004" s="94"/>
      <c r="AG1004" s="94"/>
      <c r="AH1004" s="94"/>
      <c r="AI1004" s="94"/>
      <c r="AJ1004" s="95"/>
      <c r="AK1004" s="3"/>
      <c r="AL1004" s="14"/>
      <c r="AM1004" s="14"/>
      <c r="AN1004" s="31"/>
      <c r="AO1004" s="15"/>
    </row>
    <row r="1005" spans="27:41" ht="15.75" customHeight="1">
      <c r="AA1005" s="14"/>
      <c r="AB1005" s="14"/>
      <c r="AC1005" s="14"/>
      <c r="AD1005" s="14"/>
      <c r="AE1005" s="264"/>
      <c r="AF1005" s="94"/>
      <c r="AG1005" s="94"/>
      <c r="AH1005" s="94"/>
      <c r="AI1005" s="94"/>
      <c r="AJ1005" s="95"/>
      <c r="AK1005" s="3"/>
      <c r="AL1005" s="14"/>
      <c r="AM1005" s="14"/>
      <c r="AN1005" s="31"/>
      <c r="AO1005" s="15"/>
    </row>
    <row r="1006" spans="27:41" ht="15.75" customHeight="1">
      <c r="AA1006" s="14"/>
      <c r="AB1006" s="14"/>
      <c r="AC1006" s="14"/>
      <c r="AD1006" s="14"/>
      <c r="AE1006" s="264"/>
      <c r="AF1006" s="94"/>
      <c r="AG1006" s="94"/>
      <c r="AH1006" s="94"/>
      <c r="AI1006" s="94"/>
      <c r="AJ1006" s="95"/>
      <c r="AK1006" s="3"/>
      <c r="AL1006" s="14"/>
      <c r="AM1006" s="14"/>
      <c r="AN1006" s="31"/>
      <c r="AO1006" s="15"/>
    </row>
    <row r="1007" spans="27:41" ht="15.75" customHeight="1">
      <c r="AA1007" s="14"/>
      <c r="AB1007" s="14"/>
      <c r="AC1007" s="14"/>
      <c r="AD1007" s="14"/>
      <c r="AE1007" s="264"/>
      <c r="AF1007" s="94"/>
      <c r="AG1007" s="94"/>
      <c r="AH1007" s="94"/>
      <c r="AI1007" s="94"/>
      <c r="AJ1007" s="95"/>
      <c r="AK1007" s="3"/>
      <c r="AL1007" s="14"/>
      <c r="AM1007" s="14"/>
      <c r="AN1007" s="31"/>
      <c r="AO1007" s="15"/>
    </row>
    <row r="1008" spans="27:41" ht="15.75" customHeight="1">
      <c r="AA1008" s="14"/>
      <c r="AB1008" s="14"/>
      <c r="AC1008" s="14"/>
      <c r="AD1008" s="14"/>
      <c r="AE1008" s="264"/>
      <c r="AF1008" s="94"/>
      <c r="AG1008" s="94"/>
      <c r="AH1008" s="94"/>
      <c r="AI1008" s="94"/>
      <c r="AJ1008" s="95"/>
      <c r="AK1008" s="3"/>
      <c r="AL1008" s="14"/>
      <c r="AM1008" s="14"/>
      <c r="AN1008" s="31"/>
      <c r="AO1008" s="15"/>
    </row>
    <row r="1009" spans="27:41" ht="15.75" customHeight="1">
      <c r="AA1009" s="14"/>
      <c r="AB1009" s="14"/>
      <c r="AC1009" s="14"/>
      <c r="AD1009" s="14"/>
      <c r="AE1009" s="264"/>
      <c r="AF1009" s="94"/>
      <c r="AG1009" s="94"/>
      <c r="AH1009" s="94"/>
      <c r="AI1009" s="94"/>
      <c r="AJ1009" s="95"/>
      <c r="AK1009" s="3"/>
      <c r="AL1009" s="14"/>
      <c r="AM1009" s="14"/>
      <c r="AN1009" s="31"/>
      <c r="AO1009" s="15"/>
    </row>
    <row r="1010" spans="27:41" ht="15.75" customHeight="1">
      <c r="AA1010" s="14"/>
      <c r="AB1010" s="14"/>
      <c r="AC1010" s="14"/>
      <c r="AD1010" s="14"/>
      <c r="AE1010" s="264"/>
      <c r="AF1010" s="94"/>
      <c r="AG1010" s="94"/>
      <c r="AH1010" s="94"/>
      <c r="AI1010" s="94"/>
      <c r="AJ1010" s="95"/>
      <c r="AK1010" s="3"/>
      <c r="AL1010" s="14"/>
      <c r="AM1010" s="14"/>
      <c r="AN1010" s="31"/>
      <c r="AO1010" s="15"/>
    </row>
    <row r="1011" spans="27:41" ht="15.75" customHeight="1">
      <c r="AA1011" s="14"/>
      <c r="AB1011" s="14"/>
      <c r="AC1011" s="14"/>
      <c r="AD1011" s="14"/>
      <c r="AE1011" s="264"/>
      <c r="AF1011" s="94"/>
      <c r="AG1011" s="94"/>
      <c r="AH1011" s="94"/>
      <c r="AI1011" s="94"/>
      <c r="AJ1011" s="95"/>
      <c r="AK1011" s="3"/>
      <c r="AL1011" s="14"/>
      <c r="AM1011" s="14"/>
      <c r="AN1011" s="31"/>
      <c r="AO1011" s="15"/>
    </row>
    <row r="1012" spans="27:41" ht="15.75" customHeight="1">
      <c r="AA1012" s="14"/>
      <c r="AB1012" s="14"/>
      <c r="AC1012" s="14"/>
      <c r="AD1012" s="14"/>
      <c r="AE1012" s="264"/>
      <c r="AF1012" s="94"/>
      <c r="AG1012" s="94"/>
      <c r="AH1012" s="94"/>
      <c r="AI1012" s="94"/>
      <c r="AJ1012" s="95"/>
      <c r="AK1012" s="3"/>
      <c r="AL1012" s="14"/>
      <c r="AM1012" s="14"/>
      <c r="AN1012" s="31"/>
      <c r="AO1012" s="15"/>
    </row>
    <row r="1013" spans="27:41" ht="15.75" customHeight="1">
      <c r="AA1013" s="14"/>
      <c r="AB1013" s="14"/>
      <c r="AC1013" s="14"/>
      <c r="AD1013" s="14"/>
      <c r="AE1013" s="264"/>
      <c r="AF1013" s="94"/>
      <c r="AG1013" s="94"/>
      <c r="AH1013" s="94"/>
      <c r="AI1013" s="94"/>
      <c r="AJ1013" s="95"/>
      <c r="AK1013" s="3"/>
      <c r="AL1013" s="14"/>
      <c r="AM1013" s="14"/>
      <c r="AN1013" s="31"/>
      <c r="AO1013" s="15"/>
    </row>
    <row r="1014" spans="27:41" ht="15.75" customHeight="1">
      <c r="AA1014" s="14"/>
      <c r="AB1014" s="14"/>
      <c r="AC1014" s="14"/>
      <c r="AD1014" s="14"/>
      <c r="AE1014" s="264"/>
      <c r="AF1014" s="94"/>
      <c r="AG1014" s="94"/>
      <c r="AH1014" s="94"/>
      <c r="AI1014" s="94"/>
      <c r="AJ1014" s="95"/>
      <c r="AK1014" s="3"/>
      <c r="AL1014" s="14"/>
      <c r="AM1014" s="14"/>
      <c r="AN1014" s="31"/>
      <c r="AO1014" s="15"/>
    </row>
    <row r="1015" spans="27:41" ht="15.75" customHeight="1">
      <c r="AA1015" s="14"/>
      <c r="AB1015" s="14"/>
      <c r="AC1015" s="14"/>
      <c r="AD1015" s="14"/>
      <c r="AE1015" s="264"/>
      <c r="AF1015" s="94"/>
      <c r="AG1015" s="94"/>
      <c r="AH1015" s="94"/>
      <c r="AI1015" s="94"/>
      <c r="AJ1015" s="95"/>
      <c r="AK1015" s="3"/>
      <c r="AL1015" s="14"/>
      <c r="AM1015" s="14"/>
      <c r="AN1015" s="31"/>
      <c r="AO1015" s="15"/>
    </row>
    <row r="1016" spans="27:41" ht="15.75" customHeight="1">
      <c r="AA1016" s="14"/>
      <c r="AB1016" s="14"/>
      <c r="AC1016" s="14"/>
      <c r="AD1016" s="14"/>
      <c r="AE1016" s="264"/>
      <c r="AF1016" s="94"/>
      <c r="AG1016" s="94"/>
      <c r="AH1016" s="94"/>
      <c r="AI1016" s="94"/>
      <c r="AJ1016" s="95"/>
      <c r="AK1016" s="3"/>
      <c r="AL1016" s="14"/>
      <c r="AM1016" s="14"/>
      <c r="AN1016" s="31"/>
      <c r="AO1016" s="15"/>
    </row>
    <row r="1017" spans="27:41" ht="15.75" customHeight="1">
      <c r="AA1017" s="14"/>
      <c r="AB1017" s="14"/>
      <c r="AC1017" s="14"/>
      <c r="AD1017" s="14"/>
      <c r="AE1017" s="264"/>
      <c r="AF1017" s="94"/>
      <c r="AG1017" s="94"/>
      <c r="AH1017" s="94"/>
      <c r="AI1017" s="94"/>
      <c r="AJ1017" s="95"/>
      <c r="AK1017" s="3"/>
      <c r="AL1017" s="14"/>
      <c r="AM1017" s="14"/>
      <c r="AN1017" s="31"/>
      <c r="AO1017" s="15"/>
    </row>
    <row r="1018" spans="27:41" ht="15.75" customHeight="1">
      <c r="AA1018" s="14"/>
      <c r="AB1018" s="14"/>
      <c r="AC1018" s="14"/>
      <c r="AD1018" s="14"/>
      <c r="AE1018" s="264"/>
      <c r="AF1018" s="94"/>
      <c r="AG1018" s="94"/>
      <c r="AH1018" s="94"/>
      <c r="AI1018" s="94"/>
      <c r="AJ1018" s="95"/>
      <c r="AK1018" s="3"/>
      <c r="AL1018" s="14"/>
      <c r="AM1018" s="14"/>
      <c r="AN1018" s="31"/>
      <c r="AO1018" s="15"/>
    </row>
    <row r="1019" spans="27:41" ht="15.75" customHeight="1">
      <c r="AA1019" s="14"/>
      <c r="AB1019" s="14"/>
      <c r="AC1019" s="14"/>
      <c r="AD1019" s="14"/>
      <c r="AE1019" s="264"/>
      <c r="AF1019" s="94"/>
      <c r="AG1019" s="94"/>
      <c r="AH1019" s="94"/>
      <c r="AI1019" s="94"/>
      <c r="AJ1019" s="95"/>
      <c r="AK1019" s="3"/>
      <c r="AL1019" s="14"/>
      <c r="AM1019" s="14"/>
      <c r="AN1019" s="31"/>
      <c r="AO1019" s="15"/>
    </row>
    <row r="1020" spans="27:41" ht="15.75" customHeight="1">
      <c r="AA1020" s="14"/>
      <c r="AB1020" s="14"/>
      <c r="AC1020" s="14"/>
      <c r="AD1020" s="14"/>
      <c r="AE1020" s="264"/>
      <c r="AF1020" s="94"/>
      <c r="AG1020" s="94"/>
      <c r="AH1020" s="94"/>
      <c r="AI1020" s="94"/>
      <c r="AJ1020" s="95"/>
      <c r="AK1020" s="3"/>
      <c r="AL1020" s="14"/>
      <c r="AM1020" s="14"/>
      <c r="AN1020" s="31"/>
      <c r="AO1020" s="15"/>
    </row>
    <row r="1021" spans="27:41" ht="15.75" customHeight="1">
      <c r="AA1021" s="14"/>
      <c r="AB1021" s="14"/>
      <c r="AC1021" s="14"/>
      <c r="AD1021" s="14"/>
      <c r="AE1021" s="264"/>
      <c r="AF1021" s="94"/>
      <c r="AG1021" s="94"/>
      <c r="AH1021" s="94"/>
      <c r="AI1021" s="94"/>
      <c r="AJ1021" s="95"/>
      <c r="AK1021" s="3"/>
      <c r="AL1021" s="14"/>
      <c r="AM1021" s="14"/>
      <c r="AN1021" s="31"/>
      <c r="AO1021" s="15"/>
    </row>
    <row r="1022" spans="27:41" ht="15.75" customHeight="1">
      <c r="AA1022" s="14"/>
      <c r="AB1022" s="14"/>
      <c r="AC1022" s="14"/>
      <c r="AD1022" s="14"/>
      <c r="AE1022" s="264"/>
      <c r="AF1022" s="94"/>
      <c r="AG1022" s="94"/>
      <c r="AH1022" s="94"/>
      <c r="AI1022" s="94"/>
      <c r="AJ1022" s="95"/>
      <c r="AK1022" s="3"/>
      <c r="AL1022" s="14"/>
      <c r="AM1022" s="14"/>
      <c r="AN1022" s="31"/>
      <c r="AO1022" s="15"/>
    </row>
    <row r="1023" spans="27:41" ht="15.75" customHeight="1">
      <c r="AA1023" s="14"/>
      <c r="AB1023" s="14"/>
      <c r="AC1023" s="14"/>
      <c r="AD1023" s="14"/>
      <c r="AE1023" s="264"/>
      <c r="AF1023" s="94"/>
      <c r="AG1023" s="94"/>
      <c r="AH1023" s="94"/>
      <c r="AI1023" s="94"/>
      <c r="AJ1023" s="95"/>
      <c r="AK1023" s="3"/>
      <c r="AL1023" s="14"/>
      <c r="AM1023" s="14"/>
      <c r="AN1023" s="31"/>
      <c r="AO1023" s="15"/>
    </row>
    <row r="1024" spans="27:41" ht="15.75" customHeight="1">
      <c r="AA1024" s="14"/>
      <c r="AB1024" s="14"/>
      <c r="AC1024" s="14"/>
      <c r="AD1024" s="14"/>
      <c r="AE1024" s="264"/>
      <c r="AF1024" s="94"/>
      <c r="AG1024" s="94"/>
      <c r="AH1024" s="94"/>
      <c r="AI1024" s="94"/>
      <c r="AJ1024" s="95"/>
      <c r="AK1024" s="3"/>
      <c r="AL1024" s="14"/>
      <c r="AM1024" s="14"/>
      <c r="AN1024" s="31"/>
      <c r="AO1024" s="15"/>
    </row>
    <row r="1025" spans="27:41" ht="15.75" customHeight="1">
      <c r="AA1025" s="14"/>
      <c r="AB1025" s="14"/>
      <c r="AC1025" s="14"/>
      <c r="AD1025" s="14"/>
      <c r="AE1025" s="264"/>
      <c r="AF1025" s="94"/>
      <c r="AG1025" s="94"/>
      <c r="AH1025" s="94"/>
      <c r="AI1025" s="94"/>
      <c r="AJ1025" s="95"/>
      <c r="AK1025" s="3"/>
      <c r="AL1025" s="14"/>
      <c r="AM1025" s="14"/>
      <c r="AN1025" s="31"/>
      <c r="AO1025" s="15"/>
    </row>
    <row r="1026" spans="27:41" ht="15.75" customHeight="1">
      <c r="AA1026" s="14"/>
      <c r="AB1026" s="14"/>
      <c r="AC1026" s="14"/>
      <c r="AD1026" s="14"/>
      <c r="AE1026" s="264"/>
      <c r="AF1026" s="94"/>
      <c r="AG1026" s="94"/>
      <c r="AH1026" s="94"/>
      <c r="AI1026" s="94"/>
      <c r="AJ1026" s="95"/>
      <c r="AK1026" s="3"/>
      <c r="AL1026" s="14"/>
      <c r="AM1026" s="14"/>
      <c r="AN1026" s="31"/>
      <c r="AO1026" s="15"/>
    </row>
    <row r="1027" spans="27:41" ht="15.75" customHeight="1">
      <c r="AA1027" s="14"/>
      <c r="AB1027" s="14"/>
      <c r="AC1027" s="14"/>
      <c r="AD1027" s="14"/>
      <c r="AE1027" s="264"/>
      <c r="AF1027" s="94"/>
      <c r="AG1027" s="94"/>
      <c r="AH1027" s="94"/>
      <c r="AI1027" s="94"/>
      <c r="AJ1027" s="95"/>
      <c r="AK1027" s="3"/>
      <c r="AL1027" s="14"/>
      <c r="AM1027" s="14"/>
      <c r="AN1027" s="31"/>
      <c r="AO1027" s="15"/>
    </row>
    <row r="1028" spans="27:41" ht="15.75" customHeight="1">
      <c r="AA1028" s="14"/>
      <c r="AB1028" s="14"/>
      <c r="AC1028" s="14"/>
      <c r="AD1028" s="14"/>
      <c r="AE1028" s="264"/>
      <c r="AF1028" s="94"/>
      <c r="AG1028" s="94"/>
      <c r="AH1028" s="94"/>
      <c r="AI1028" s="94"/>
      <c r="AJ1028" s="95"/>
      <c r="AK1028" s="3"/>
      <c r="AL1028" s="14"/>
      <c r="AM1028" s="14"/>
      <c r="AN1028" s="31"/>
      <c r="AO1028" s="15"/>
    </row>
    <row r="1029" spans="27:41" ht="15.75" customHeight="1">
      <c r="AA1029" s="14"/>
      <c r="AB1029" s="14"/>
      <c r="AC1029" s="14"/>
      <c r="AD1029" s="14"/>
      <c r="AE1029" s="264"/>
      <c r="AF1029" s="94"/>
      <c r="AG1029" s="94"/>
      <c r="AH1029" s="94"/>
      <c r="AI1029" s="94"/>
      <c r="AJ1029" s="95"/>
      <c r="AK1029" s="3"/>
      <c r="AL1029" s="14"/>
      <c r="AM1029" s="14"/>
      <c r="AN1029" s="31"/>
      <c r="AO1029" s="15"/>
    </row>
    <row r="1030" spans="27:41" ht="15.75" customHeight="1">
      <c r="AA1030" s="14"/>
      <c r="AB1030" s="14"/>
      <c r="AC1030" s="14"/>
      <c r="AD1030" s="14"/>
      <c r="AE1030" s="264"/>
      <c r="AF1030" s="94"/>
      <c r="AG1030" s="94"/>
      <c r="AH1030" s="94"/>
      <c r="AI1030" s="94"/>
      <c r="AJ1030" s="95"/>
      <c r="AK1030" s="3"/>
      <c r="AL1030" s="14"/>
      <c r="AM1030" s="14"/>
      <c r="AN1030" s="31"/>
      <c r="AO1030" s="15"/>
    </row>
    <row r="1031" spans="27:41" ht="15.75" customHeight="1">
      <c r="AA1031" s="14"/>
      <c r="AB1031" s="14"/>
      <c r="AC1031" s="14"/>
      <c r="AD1031" s="14"/>
      <c r="AE1031" s="264"/>
      <c r="AF1031" s="94"/>
      <c r="AG1031" s="94"/>
      <c r="AH1031" s="94"/>
      <c r="AI1031" s="94"/>
      <c r="AJ1031" s="95"/>
      <c r="AK1031" s="3"/>
      <c r="AL1031" s="14"/>
      <c r="AM1031" s="14"/>
      <c r="AN1031" s="31"/>
      <c r="AO1031" s="15"/>
    </row>
    <row r="1032" spans="27:41" ht="15.75" customHeight="1">
      <c r="AA1032" s="14"/>
      <c r="AB1032" s="14"/>
      <c r="AC1032" s="14"/>
      <c r="AD1032" s="14"/>
      <c r="AE1032" s="264"/>
      <c r="AF1032" s="94"/>
      <c r="AG1032" s="94"/>
      <c r="AH1032" s="94"/>
      <c r="AI1032" s="94"/>
      <c r="AJ1032" s="95"/>
      <c r="AK1032" s="3"/>
      <c r="AL1032" s="14"/>
      <c r="AM1032" s="14"/>
      <c r="AN1032" s="31"/>
      <c r="AO1032" s="15"/>
    </row>
    <row r="1033" spans="27:41" ht="15.75" customHeight="1">
      <c r="AA1033" s="14"/>
      <c r="AB1033" s="14"/>
      <c r="AC1033" s="14"/>
      <c r="AD1033" s="14"/>
      <c r="AE1033" s="264"/>
      <c r="AF1033" s="94"/>
      <c r="AG1033" s="94"/>
      <c r="AH1033" s="94"/>
      <c r="AI1033" s="94"/>
      <c r="AJ1033" s="95"/>
      <c r="AK1033" s="3"/>
      <c r="AL1033" s="14"/>
      <c r="AM1033" s="14"/>
      <c r="AN1033" s="31"/>
      <c r="AO1033" s="15"/>
    </row>
    <row r="1034" spans="27:41" ht="15.75" customHeight="1">
      <c r="AA1034" s="14"/>
      <c r="AB1034" s="14"/>
      <c r="AC1034" s="14"/>
      <c r="AD1034" s="14"/>
      <c r="AE1034" s="264"/>
      <c r="AF1034" s="94"/>
      <c r="AG1034" s="94"/>
      <c r="AH1034" s="94"/>
      <c r="AI1034" s="94"/>
      <c r="AJ1034" s="95"/>
      <c r="AK1034" s="3"/>
      <c r="AL1034" s="14"/>
      <c r="AM1034" s="14"/>
      <c r="AN1034" s="31"/>
      <c r="AO1034" s="15"/>
    </row>
    <row r="1035" spans="27:41" ht="15.75" customHeight="1">
      <c r="AA1035" s="14"/>
      <c r="AB1035" s="14"/>
      <c r="AC1035" s="14"/>
      <c r="AD1035" s="14"/>
      <c r="AE1035" s="264"/>
      <c r="AF1035" s="94"/>
      <c r="AG1035" s="94"/>
      <c r="AH1035" s="94"/>
      <c r="AI1035" s="94"/>
      <c r="AJ1035" s="95"/>
      <c r="AK1035" s="3"/>
      <c r="AL1035" s="14"/>
      <c r="AM1035" s="14"/>
      <c r="AN1035" s="31"/>
      <c r="AO1035" s="15"/>
    </row>
    <row r="1036" spans="27:41" ht="15.75" customHeight="1">
      <c r="AA1036" s="14"/>
      <c r="AB1036" s="14"/>
      <c r="AC1036" s="14"/>
      <c r="AD1036" s="14"/>
      <c r="AE1036" s="264"/>
      <c r="AF1036" s="94"/>
      <c r="AG1036" s="94"/>
      <c r="AH1036" s="94"/>
      <c r="AI1036" s="94"/>
      <c r="AJ1036" s="95"/>
      <c r="AK1036" s="3"/>
      <c r="AL1036" s="14"/>
      <c r="AM1036" s="14"/>
      <c r="AN1036" s="31"/>
      <c r="AO1036" s="15"/>
    </row>
    <row r="1037" spans="27:41" ht="15.75" customHeight="1">
      <c r="AA1037" s="14"/>
      <c r="AB1037" s="14"/>
      <c r="AC1037" s="14"/>
      <c r="AD1037" s="14"/>
      <c r="AE1037" s="264"/>
      <c r="AF1037" s="94"/>
      <c r="AG1037" s="94"/>
      <c r="AH1037" s="94"/>
      <c r="AI1037" s="94"/>
      <c r="AJ1037" s="95"/>
      <c r="AK1037" s="3"/>
      <c r="AL1037" s="14"/>
      <c r="AM1037" s="14"/>
      <c r="AN1037" s="31"/>
      <c r="AO1037" s="15"/>
    </row>
    <row r="1038" spans="27:41" ht="15.75" customHeight="1">
      <c r="AA1038" s="14"/>
      <c r="AB1038" s="14"/>
      <c r="AC1038" s="14"/>
      <c r="AD1038" s="14"/>
      <c r="AE1038" s="264"/>
      <c r="AF1038" s="94"/>
      <c r="AG1038" s="94"/>
      <c r="AH1038" s="94"/>
      <c r="AI1038" s="94"/>
      <c r="AJ1038" s="95"/>
      <c r="AK1038" s="3"/>
      <c r="AL1038" s="14"/>
      <c r="AM1038" s="14"/>
      <c r="AN1038" s="31"/>
      <c r="AO1038" s="15"/>
    </row>
    <row r="1039" spans="27:41" ht="15.75" customHeight="1">
      <c r="AA1039" s="14"/>
      <c r="AB1039" s="14"/>
      <c r="AC1039" s="14"/>
      <c r="AD1039" s="14"/>
      <c r="AE1039" s="264"/>
      <c r="AF1039" s="94"/>
      <c r="AG1039" s="94"/>
      <c r="AH1039" s="94"/>
      <c r="AI1039" s="94"/>
      <c r="AJ1039" s="95"/>
      <c r="AK1039" s="3"/>
      <c r="AL1039" s="14"/>
      <c r="AM1039" s="14"/>
      <c r="AN1039" s="31"/>
      <c r="AO1039" s="15"/>
    </row>
    <row r="1040" spans="27:41" ht="15.75" customHeight="1">
      <c r="AA1040" s="14"/>
      <c r="AB1040" s="14"/>
      <c r="AC1040" s="14"/>
      <c r="AD1040" s="14"/>
      <c r="AE1040" s="264"/>
      <c r="AF1040" s="94"/>
      <c r="AG1040" s="94"/>
      <c r="AH1040" s="94"/>
      <c r="AI1040" s="94"/>
      <c r="AJ1040" s="95"/>
      <c r="AK1040" s="3"/>
      <c r="AL1040" s="14"/>
      <c r="AM1040" s="14"/>
      <c r="AN1040" s="31"/>
      <c r="AO1040" s="15"/>
    </row>
    <row r="1041" spans="27:41" ht="15.75" customHeight="1">
      <c r="AA1041" s="14"/>
      <c r="AB1041" s="14"/>
      <c r="AC1041" s="14"/>
      <c r="AD1041" s="14"/>
      <c r="AE1041" s="264"/>
      <c r="AF1041" s="94"/>
      <c r="AG1041" s="94"/>
      <c r="AH1041" s="94"/>
      <c r="AI1041" s="94"/>
      <c r="AJ1041" s="95"/>
      <c r="AK1041" s="3"/>
      <c r="AL1041" s="14"/>
      <c r="AM1041" s="14"/>
      <c r="AN1041" s="31"/>
      <c r="AO1041" s="15"/>
    </row>
    <row r="1042" spans="27:41" ht="15.75" customHeight="1">
      <c r="AA1042" s="14"/>
      <c r="AB1042" s="14"/>
      <c r="AC1042" s="14"/>
      <c r="AD1042" s="14"/>
      <c r="AE1042" s="264"/>
      <c r="AF1042" s="94"/>
      <c r="AG1042" s="94"/>
      <c r="AH1042" s="94"/>
      <c r="AI1042" s="94"/>
      <c r="AJ1042" s="95"/>
      <c r="AK1042" s="3"/>
      <c r="AL1042" s="14"/>
      <c r="AM1042" s="14"/>
      <c r="AN1042" s="31"/>
      <c r="AO1042" s="15"/>
    </row>
    <row r="1043" spans="27:41" ht="15.75" customHeight="1">
      <c r="AA1043" s="14"/>
      <c r="AB1043" s="14"/>
      <c r="AC1043" s="14"/>
      <c r="AD1043" s="14"/>
      <c r="AE1043" s="264"/>
      <c r="AF1043" s="94"/>
      <c r="AG1043" s="94"/>
      <c r="AH1043" s="94"/>
      <c r="AI1043" s="94"/>
      <c r="AJ1043" s="95"/>
      <c r="AK1043" s="3"/>
      <c r="AL1043" s="14"/>
      <c r="AM1043" s="14"/>
      <c r="AN1043" s="31"/>
      <c r="AO1043" s="15"/>
    </row>
    <row r="1044" spans="27:41" ht="15.75" customHeight="1">
      <c r="AA1044" s="14"/>
      <c r="AB1044" s="14"/>
      <c r="AC1044" s="14"/>
      <c r="AD1044" s="14"/>
      <c r="AE1044" s="264"/>
      <c r="AF1044" s="94"/>
      <c r="AG1044" s="94"/>
      <c r="AH1044" s="94"/>
      <c r="AI1044" s="94"/>
      <c r="AJ1044" s="95"/>
      <c r="AK1044" s="3"/>
      <c r="AL1044" s="14"/>
      <c r="AM1044" s="14"/>
      <c r="AN1044" s="31"/>
      <c r="AO1044" s="15"/>
    </row>
    <row r="1045" spans="27:41" ht="15.75" customHeight="1">
      <c r="AA1045" s="14"/>
      <c r="AB1045" s="14"/>
      <c r="AC1045" s="14"/>
      <c r="AD1045" s="14"/>
      <c r="AE1045" s="264"/>
      <c r="AF1045" s="94"/>
      <c r="AG1045" s="94"/>
      <c r="AH1045" s="94"/>
      <c r="AI1045" s="94"/>
      <c r="AJ1045" s="95"/>
      <c r="AK1045" s="3"/>
      <c r="AL1045" s="14"/>
      <c r="AM1045" s="14"/>
      <c r="AN1045" s="31"/>
      <c r="AO1045" s="15"/>
    </row>
    <row r="1046" spans="27:41" ht="15.75" customHeight="1">
      <c r="AA1046" s="14"/>
      <c r="AB1046" s="14"/>
      <c r="AC1046" s="14"/>
      <c r="AD1046" s="14"/>
      <c r="AE1046" s="264"/>
      <c r="AF1046" s="94"/>
      <c r="AG1046" s="94"/>
      <c r="AH1046" s="94"/>
      <c r="AI1046" s="94"/>
      <c r="AJ1046" s="95"/>
      <c r="AK1046" s="3"/>
      <c r="AL1046" s="14"/>
      <c r="AM1046" s="14"/>
      <c r="AN1046" s="31"/>
      <c r="AO1046" s="15"/>
    </row>
    <row r="1047" spans="27:41" ht="15.75" customHeight="1">
      <c r="AA1047" s="14"/>
      <c r="AB1047" s="14"/>
      <c r="AC1047" s="14"/>
      <c r="AD1047" s="14"/>
      <c r="AE1047" s="264"/>
      <c r="AF1047" s="94"/>
      <c r="AG1047" s="94"/>
      <c r="AH1047" s="94"/>
      <c r="AI1047" s="94"/>
      <c r="AJ1047" s="95"/>
      <c r="AK1047" s="3"/>
      <c r="AL1047" s="14"/>
      <c r="AM1047" s="14"/>
      <c r="AN1047" s="31"/>
      <c r="AO1047" s="15"/>
    </row>
    <row r="1048" spans="27:41" ht="15.75" customHeight="1">
      <c r="AA1048" s="14"/>
      <c r="AB1048" s="14"/>
      <c r="AC1048" s="14"/>
      <c r="AD1048" s="14"/>
      <c r="AE1048" s="264"/>
      <c r="AF1048" s="94"/>
      <c r="AG1048" s="94"/>
      <c r="AH1048" s="94"/>
      <c r="AI1048" s="94"/>
      <c r="AJ1048" s="95"/>
      <c r="AK1048" s="3"/>
      <c r="AL1048" s="14"/>
      <c r="AM1048" s="14"/>
      <c r="AN1048" s="31"/>
      <c r="AO1048" s="15"/>
    </row>
    <row r="1049" spans="27:41" ht="15.75" customHeight="1">
      <c r="AA1049" s="14"/>
      <c r="AB1049" s="14"/>
      <c r="AC1049" s="14"/>
      <c r="AD1049" s="14"/>
      <c r="AE1049" s="264"/>
      <c r="AF1049" s="94"/>
      <c r="AG1049" s="94"/>
      <c r="AH1049" s="94"/>
      <c r="AI1049" s="94"/>
      <c r="AJ1049" s="95"/>
      <c r="AK1049" s="3"/>
      <c r="AL1049" s="14"/>
      <c r="AM1049" s="14"/>
      <c r="AN1049" s="31"/>
      <c r="AO1049" s="15"/>
    </row>
    <row r="1050" spans="27:41" ht="15.75" customHeight="1">
      <c r="AA1050" s="14"/>
      <c r="AB1050" s="14"/>
      <c r="AC1050" s="14"/>
      <c r="AD1050" s="14"/>
      <c r="AE1050" s="264"/>
      <c r="AF1050" s="94"/>
      <c r="AG1050" s="94"/>
      <c r="AH1050" s="94"/>
      <c r="AI1050" s="94"/>
      <c r="AJ1050" s="95"/>
      <c r="AK1050" s="3"/>
      <c r="AL1050" s="14"/>
      <c r="AM1050" s="14"/>
      <c r="AN1050" s="31"/>
      <c r="AO1050" s="15"/>
    </row>
    <row r="1051" spans="27:41" ht="15.75" customHeight="1">
      <c r="AA1051" s="14"/>
      <c r="AB1051" s="14"/>
      <c r="AC1051" s="14"/>
      <c r="AD1051" s="14"/>
      <c r="AE1051" s="264"/>
      <c r="AF1051" s="94"/>
      <c r="AG1051" s="94"/>
      <c r="AH1051" s="94"/>
      <c r="AI1051" s="94"/>
      <c r="AJ1051" s="95"/>
      <c r="AK1051" s="3"/>
      <c r="AL1051" s="14"/>
      <c r="AM1051" s="14"/>
      <c r="AN1051" s="31"/>
      <c r="AO1051" s="15"/>
    </row>
    <row r="1052" spans="27:41" ht="15.75" customHeight="1">
      <c r="AA1052" s="14"/>
      <c r="AB1052" s="14"/>
      <c r="AC1052" s="14"/>
      <c r="AD1052" s="14"/>
      <c r="AE1052" s="264"/>
      <c r="AF1052" s="94"/>
      <c r="AG1052" s="94"/>
      <c r="AH1052" s="94"/>
      <c r="AI1052" s="94"/>
      <c r="AJ1052" s="95"/>
      <c r="AK1052" s="3"/>
      <c r="AL1052" s="14"/>
      <c r="AM1052" s="14"/>
      <c r="AN1052" s="31"/>
      <c r="AO1052" s="15"/>
    </row>
    <row r="1053" spans="27:41" ht="15.75" customHeight="1">
      <c r="AA1053" s="14"/>
      <c r="AB1053" s="14"/>
      <c r="AC1053" s="14"/>
      <c r="AD1053" s="14"/>
      <c r="AE1053" s="264"/>
      <c r="AF1053" s="94"/>
      <c r="AG1053" s="94"/>
      <c r="AH1053" s="94"/>
      <c r="AI1053" s="94"/>
      <c r="AJ1053" s="95"/>
      <c r="AK1053" s="3"/>
      <c r="AL1053" s="14"/>
      <c r="AM1053" s="14"/>
      <c r="AN1053" s="31"/>
      <c r="AO1053" s="15"/>
    </row>
    <row r="1054" spans="27:41" ht="15.75" customHeight="1">
      <c r="AA1054" s="14"/>
      <c r="AB1054" s="14"/>
      <c r="AC1054" s="14"/>
      <c r="AD1054" s="14"/>
      <c r="AE1054" s="264"/>
      <c r="AF1054" s="94"/>
      <c r="AG1054" s="94"/>
      <c r="AH1054" s="94"/>
      <c r="AI1054" s="94"/>
      <c r="AJ1054" s="95"/>
      <c r="AK1054" s="3"/>
      <c r="AL1054" s="14"/>
      <c r="AM1054" s="14"/>
      <c r="AN1054" s="31"/>
      <c r="AO1054" s="15"/>
    </row>
    <row r="1055" spans="27:41" ht="15.75" customHeight="1">
      <c r="AA1055" s="14"/>
      <c r="AB1055" s="14"/>
      <c r="AC1055" s="14"/>
      <c r="AD1055" s="14"/>
      <c r="AE1055" s="264"/>
      <c r="AF1055" s="94"/>
      <c r="AG1055" s="94"/>
      <c r="AH1055" s="94"/>
      <c r="AI1055" s="94"/>
      <c r="AJ1055" s="95"/>
      <c r="AK1055" s="3"/>
      <c r="AL1055" s="14"/>
      <c r="AM1055" s="14"/>
      <c r="AN1055" s="31"/>
      <c r="AO1055" s="15"/>
    </row>
    <row r="1056" spans="27:41" ht="15.75" customHeight="1">
      <c r="AA1056" s="14"/>
      <c r="AB1056" s="14"/>
      <c r="AC1056" s="14"/>
      <c r="AD1056" s="14"/>
      <c r="AE1056" s="264"/>
      <c r="AF1056" s="94"/>
      <c r="AG1056" s="94"/>
      <c r="AH1056" s="94"/>
      <c r="AI1056" s="94"/>
      <c r="AJ1056" s="95"/>
      <c r="AK1056" s="3"/>
      <c r="AL1056" s="14"/>
      <c r="AM1056" s="14"/>
      <c r="AN1056" s="31"/>
      <c r="AO1056" s="15"/>
    </row>
    <row r="1057" spans="27:41" ht="15.75" customHeight="1">
      <c r="AA1057" s="14"/>
      <c r="AB1057" s="14"/>
      <c r="AC1057" s="14"/>
      <c r="AD1057" s="14"/>
      <c r="AE1057" s="264"/>
      <c r="AF1057" s="94"/>
      <c r="AG1057" s="94"/>
      <c r="AH1057" s="94"/>
      <c r="AI1057" s="94"/>
      <c r="AJ1057" s="95"/>
      <c r="AK1057" s="3"/>
      <c r="AL1057" s="14"/>
      <c r="AM1057" s="14"/>
      <c r="AN1057" s="31"/>
      <c r="AO1057" s="15"/>
    </row>
    <row r="1058" spans="27:41" ht="15.75" customHeight="1">
      <c r="AA1058" s="14"/>
      <c r="AB1058" s="14"/>
      <c r="AC1058" s="14"/>
      <c r="AD1058" s="14"/>
      <c r="AE1058" s="264"/>
      <c r="AF1058" s="94"/>
      <c r="AG1058" s="94"/>
      <c r="AH1058" s="94"/>
      <c r="AI1058" s="94"/>
      <c r="AJ1058" s="95"/>
      <c r="AK1058" s="3"/>
      <c r="AL1058" s="14"/>
      <c r="AM1058" s="14"/>
      <c r="AN1058" s="31"/>
      <c r="AO1058" s="15"/>
    </row>
  </sheetData>
  <mergeCells count="16">
    <mergeCell ref="B122:AQ122"/>
    <mergeCell ref="B121:AO121"/>
    <mergeCell ref="B138:AO138"/>
    <mergeCell ref="B139:AQ139"/>
    <mergeCell ref="B79:AO79"/>
    <mergeCell ref="B98:AQ98"/>
    <mergeCell ref="B80:AQ80"/>
    <mergeCell ref="B114:AO114"/>
    <mergeCell ref="B115:AQ115"/>
    <mergeCell ref="B3:Z3"/>
    <mergeCell ref="AP3:AQ3"/>
    <mergeCell ref="B97:AO97"/>
    <mergeCell ref="AA2:AD2"/>
    <mergeCell ref="AE2:AK2"/>
    <mergeCell ref="AL2:AO2"/>
    <mergeCell ref="B2:C2"/>
  </mergeCells>
  <pageMargins left="0.7" right="0.7" top="0.75" bottom="0.7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BID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Anji Branch</dc:creator>
  <cp:lastModifiedBy>Anji Branch</cp:lastModifiedBy>
  <dcterms:created xsi:type="dcterms:W3CDTF">2025-07-28T23:38:29Z</dcterms:created>
  <dcterms:modified xsi:type="dcterms:W3CDTF">2026-04-30T13:34:31Z</dcterms:modified>
</cp:coreProperties>
</file>