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minidokaschoolsorg-my.sharepoint.com/personal/krogers_minidokaschools_org/Documents/MVC/SY2024-2025/"/>
    </mc:Choice>
  </mc:AlternateContent>
  <xr:revisionPtr revIDLastSave="691" documentId="8_{C0A372B6-5E3E-CD48-8E19-D5BF9E1043F3}" xr6:coauthVersionLast="47" xr6:coauthVersionMax="47" xr10:uidLastSave="{883A5748-E05D-1644-85DE-C27904E73507}"/>
  <bookViews>
    <workbookView xWindow="-47500" yWindow="-7080" windowWidth="43240" windowHeight="26720" xr2:uid="{C26E91B0-B33E-C14F-96A9-D66BAE8AEE23}"/>
  </bookViews>
  <sheets>
    <sheet name="S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6" i="1" l="1"/>
  <c r="AM62" i="1"/>
  <c r="AH62" i="1"/>
  <c r="AH51" i="1"/>
  <c r="AH50" i="1"/>
  <c r="AM50" i="1"/>
  <c r="AM46" i="1"/>
  <c r="AH46" i="1"/>
  <c r="AM43" i="1"/>
  <c r="AH40" i="1"/>
  <c r="AH38" i="1"/>
  <c r="AM27" i="1"/>
  <c r="AW27" i="1"/>
  <c r="AH27" i="1"/>
  <c r="AM26" i="1"/>
  <c r="AH26" i="1"/>
  <c r="AM25" i="1"/>
  <c r="AW25" i="1"/>
  <c r="AH25" i="1"/>
  <c r="AH18" i="1"/>
  <c r="AH17" i="1"/>
  <c r="AM17" i="1"/>
  <c r="AM3" i="1"/>
  <c r="AH3" i="1"/>
  <c r="AC23" i="1" l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6" i="1"/>
  <c r="AC55" i="1" s="1"/>
  <c r="AC57" i="1"/>
  <c r="AC58" i="1"/>
  <c r="AC59" i="1"/>
  <c r="AC60" i="1"/>
  <c r="AC61" i="1"/>
  <c r="AC62" i="1"/>
  <c r="AC63" i="1"/>
  <c r="AC64" i="1"/>
  <c r="AC66" i="1"/>
  <c r="AC65" i="1" s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19" i="1"/>
  <c r="AC107" i="1"/>
  <c r="AC108" i="1"/>
  <c r="AC109" i="1"/>
  <c r="AC110" i="1"/>
  <c r="AC111" i="1"/>
  <c r="AC113" i="1"/>
  <c r="AC114" i="1"/>
  <c r="AC115" i="1"/>
  <c r="AC116" i="1"/>
  <c r="AC117" i="1"/>
  <c r="AC118" i="1"/>
  <c r="AC120" i="1"/>
  <c r="AC121" i="1"/>
  <c r="AC22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3" i="1"/>
  <c r="AC87" i="1" l="1"/>
  <c r="AC30" i="1"/>
  <c r="AC112" i="1"/>
  <c r="AC37" i="1"/>
  <c r="AC2" i="1"/>
  <c r="AC106" i="1"/>
  <c r="A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tc={C04ABE45-D593-884F-8A13-44A8055C10EE}</author>
  </authors>
  <commentList>
    <comment ref="AJ98" authorId="0" shapeId="0" xr:uid="{C04ABE45-D593-884F-8A13-44A8055C10EE}">
      <text>
        <t>[Threaded comment]
Your version of Excel allows you to read this threaded comment; however, any edits to it will get removed if the file is opened in a newer version of Excel. Learn more: https://go.microsoft.com/fwlink/?linkid=870924
Comment:
    Call on ct</t>
      </text>
    </comment>
  </commentList>
</comments>
</file>

<file path=xl/sharedStrings.xml><?xml version="1.0" encoding="utf-8"?>
<sst xmlns="http://schemas.openxmlformats.org/spreadsheetml/2006/main" count="1282" uniqueCount="773">
  <si>
    <t>Magic Valley Coop SY2024-2025</t>
  </si>
  <si>
    <t>BOYS &amp; GIRLS CLUB OF MV</t>
  </si>
  <si>
    <t>BUHL</t>
  </si>
  <si>
    <t>CAMAS</t>
  </si>
  <si>
    <t>CASSIA</t>
  </si>
  <si>
    <t>CASTLEFORD</t>
  </si>
  <si>
    <t>DIETRICH</t>
  </si>
  <si>
    <t>FILER</t>
  </si>
  <si>
    <t>GLENNS FERRY</t>
  </si>
  <si>
    <t>GOODING</t>
  </si>
  <si>
    <t>HAGERMAN</t>
  </si>
  <si>
    <t>HANSEN</t>
  </si>
  <si>
    <t>IESDB</t>
  </si>
  <si>
    <t>IMMANUEL LUTHERAN</t>
  </si>
  <si>
    <t>JEROME</t>
  </si>
  <si>
    <t>KIMBERLY</t>
  </si>
  <si>
    <t>MINIDOKA</t>
  </si>
  <si>
    <t>MURTAUGH</t>
  </si>
  <si>
    <t>NORTH VALLEY ACADEMY</t>
  </si>
  <si>
    <t>RICHFIELD</t>
  </si>
  <si>
    <t>SHOSHONE</t>
  </si>
  <si>
    <t>TWIN FALLS</t>
  </si>
  <si>
    <t>VALLEY</t>
  </si>
  <si>
    <t>WENDELL</t>
  </si>
  <si>
    <t>TOTALS</t>
  </si>
  <si>
    <t>PLASTICS</t>
  </si>
  <si>
    <t>APRONS, PLASTIC DISPOSABLE</t>
  </si>
  <si>
    <t>Full bib, 1 mil, one size fits all</t>
  </si>
  <si>
    <t>DISTRIBUTOR CHOICE</t>
  </si>
  <si>
    <t>5-100 ct</t>
  </si>
  <si>
    <t>BAG, 2 GALLON</t>
  </si>
  <si>
    <t>ZIPLOC 2 GALLON STORAGE BAG</t>
  </si>
  <si>
    <t>STATE PACK SIZE</t>
  </si>
  <si>
    <t>BAG, BUN BAG, LARGE</t>
  </si>
  <si>
    <t>Clear, 21x6x35</t>
  </si>
  <si>
    <t>200 roll</t>
  </si>
  <si>
    <t>BAG, BUN BAG, SMALL</t>
  </si>
  <si>
    <t>Clear, 5.5x4.75x19 bread bag</t>
  </si>
  <si>
    <t>10pckf/100ct</t>
  </si>
  <si>
    <t>BAG, BUN RACK COVER</t>
  </si>
  <si>
    <t>Bun pan rack cover, 52" x 80"</t>
  </si>
  <si>
    <t>50 roll</t>
  </si>
  <si>
    <r>
      <t xml:space="preserve">BAG, PAPER W/ WINDOW, </t>
    </r>
    <r>
      <rPr>
        <b/>
        <sz val="11"/>
        <color rgb="FFFF32A9"/>
        <rFont val="Calibri"/>
        <family val="2"/>
      </rPr>
      <t>NEW</t>
    </r>
  </si>
  <si>
    <t>Paper sandwich sized bag with plastic window, greese resistant 8.7 x 4.7 x 2</t>
  </si>
  <si>
    <t>1000ct</t>
  </si>
  <si>
    <t>BAG, FOIL HOTDOG</t>
  </si>
  <si>
    <t>3 1/2 x 1 1/2 x 8 1/2</t>
  </si>
  <si>
    <t>500ct</t>
  </si>
  <si>
    <t>BAG, FOIL SANDWICH</t>
  </si>
  <si>
    <t>6 3/4 x 6 1/2</t>
  </si>
  <si>
    <t>BAG, FRENCH FRY</t>
  </si>
  <si>
    <t>Grease-resistant paper. 6x3/4x7.25" " not waxed #19</t>
  </si>
  <si>
    <t>2000ct</t>
  </si>
  <si>
    <t>BAG, GALLON</t>
  </si>
  <si>
    <t>ZIPLOC 1 GALLON STORAGE BAG</t>
  </si>
  <si>
    <t>250 ct</t>
  </si>
  <si>
    <t>BAGS, SANDWICH</t>
  </si>
  <si>
    <t>Quart, Ziplock bags 6.5 x 7.5 hi-density sandwich bags</t>
  </si>
  <si>
    <t>2000 ct</t>
  </si>
  <si>
    <t>BASKET PAPER LINER</t>
  </si>
  <si>
    <t>12 x 12 quick wrap paper food liner, greaseproof</t>
  </si>
  <si>
    <t>5/case 1000/box</t>
  </si>
  <si>
    <r>
      <t xml:space="preserve">BASKET PAPER LINER, YELLOW, </t>
    </r>
    <r>
      <rPr>
        <b/>
        <sz val="11"/>
        <color rgb="FFFF32A9"/>
        <rFont val="Calibri"/>
        <family val="2"/>
      </rPr>
      <t>NEW</t>
    </r>
  </si>
  <si>
    <t>13 x 12 quick wrap paper food liner, greaseproof</t>
  </si>
  <si>
    <r>
      <t xml:space="preserve">BOWL, SQUARE, </t>
    </r>
    <r>
      <rPr>
        <b/>
        <sz val="11"/>
        <color rgb="FFFF32A9"/>
        <rFont val="Calibri"/>
        <family val="2"/>
      </rPr>
      <t>NEW</t>
    </r>
  </si>
  <si>
    <t>8 oz square or rectangle bowl, black</t>
  </si>
  <si>
    <t>BOWL, PLATE, CUP, LID</t>
  </si>
  <si>
    <t>CUSTODIAL</t>
  </si>
  <si>
    <t>BOWLS, SOUP</t>
  </si>
  <si>
    <t>Dart brand rimless, 12 oz white foam</t>
  </si>
  <si>
    <t>1000 ct</t>
  </si>
  <si>
    <t>Dart brand rimless, 10 oz white foam</t>
  </si>
  <si>
    <t>Dart brand rimless, 8 oz white foam</t>
  </si>
  <si>
    <t>BOX, OYSTER PAIL</t>
  </si>
  <si>
    <t>Food carryout pail, 16oz</t>
  </si>
  <si>
    <t>BOX, SALAD</t>
  </si>
  <si>
    <t>Food box with window, compostable, 5.85" x 5.35" x 2.65"</t>
  </si>
  <si>
    <t>200ct</t>
  </si>
  <si>
    <t>CHOPSTICKS</t>
  </si>
  <si>
    <t>Bamboo chopstick, disposable, 9"</t>
  </si>
  <si>
    <t>1000ct/carton</t>
  </si>
  <si>
    <t>CAN LINERS</t>
  </si>
  <si>
    <t>100 ct</t>
  </si>
  <si>
    <t>100CT</t>
  </si>
  <si>
    <t>CLAMSHELL, 6X6</t>
  </si>
  <si>
    <t>Clear hinged plastic container, tight seal, 6"</t>
  </si>
  <si>
    <t>500 carton</t>
  </si>
  <si>
    <t>CLAMSHELL, 9"</t>
  </si>
  <si>
    <t>Clear hinged plastic container, tight seal, 9",</t>
  </si>
  <si>
    <t>250ct</t>
  </si>
  <si>
    <t>CLAMSHELL, 9", 3 COMP</t>
  </si>
  <si>
    <t>Clear or foam hinged plastic container, tight seal, 9", 3 Compartments</t>
  </si>
  <si>
    <t>CUP LIDS, PORTION, 9 OZ</t>
  </si>
  <si>
    <t>1200 ct</t>
  </si>
  <si>
    <t>CUP LIDS, PORTION, 2 OZ</t>
  </si>
  <si>
    <t>2500 ct</t>
  </si>
  <si>
    <t>CUP LIDS, PORTION, 4 OZ</t>
  </si>
  <si>
    <t>25/100 ct</t>
  </si>
  <si>
    <t>CUP LIDS, SQUAT, 4 OZ, Vented</t>
  </si>
  <si>
    <t>CUPS, PORTION, 9 OZ</t>
  </si>
  <si>
    <t>9 oz CLEAR CUP</t>
  </si>
  <si>
    <t>1000/9OZ</t>
  </si>
  <si>
    <t>CUPS, PORTION, 2 OZ</t>
  </si>
  <si>
    <t>2 oz white plastic squat</t>
  </si>
  <si>
    <t>12/200 ct</t>
  </si>
  <si>
    <t>CUPS, PORTION, 4 OZ</t>
  </si>
  <si>
    <t>4 oz white plastic squat cup</t>
  </si>
  <si>
    <t>10/250 ct</t>
  </si>
  <si>
    <t>4 oz white foam squat</t>
  </si>
  <si>
    <t>20/50 ct</t>
  </si>
  <si>
    <t>Cutlery Kit - Spork Kit</t>
  </si>
  <si>
    <t>Wrapped fork,spoon,napkin and milk straw</t>
  </si>
  <si>
    <t>1000/cs</t>
  </si>
  <si>
    <t>FORKS</t>
  </si>
  <si>
    <t>Bulk, medium weight. 1000 forks per case. NOT LOOSE PACK</t>
  </si>
  <si>
    <t>SSF51 SMARTSTOCK PLASTIC POLY- STYRENE FORK BLACK - 24/40</t>
  </si>
  <si>
    <t>24/40ct</t>
  </si>
  <si>
    <r>
      <t xml:space="preserve">FORKS, </t>
    </r>
    <r>
      <rPr>
        <b/>
        <sz val="11"/>
        <color rgb="FFFF32A9"/>
        <rFont val="Calibri"/>
        <family val="2"/>
      </rPr>
      <t>NEW</t>
    </r>
  </si>
  <si>
    <t>Metal forks</t>
  </si>
  <si>
    <t>FILM, 24"</t>
  </si>
  <si>
    <t>STANDARD CUTTER BOX</t>
  </si>
  <si>
    <t>2000'</t>
  </si>
  <si>
    <t>FOIL SHEETS</t>
  </si>
  <si>
    <t>12" X 10" 3/4.</t>
  </si>
  <si>
    <t>6/500CT</t>
  </si>
  <si>
    <t>FOIL, 24"</t>
  </si>
  <si>
    <t>1000' medium duty. CUTTER BOX</t>
  </si>
  <si>
    <t>1000'</t>
  </si>
  <si>
    <t>GLOVES, NITRILE</t>
  </si>
  <si>
    <t>Powder Free Exam Gloves, Sizes: Small, Medium, Large &amp; Extra-Large</t>
  </si>
  <si>
    <t>100/box 10/box</t>
  </si>
  <si>
    <t>GLOVES, RUBBER</t>
  </si>
  <si>
    <t>12" long, 28 mil, Dish Gloves</t>
  </si>
  <si>
    <t>12 pair</t>
  </si>
  <si>
    <t>GLOVES, SINGLE SERVE</t>
  </si>
  <si>
    <t>8600 DISPOSABLE POLY GLOVES LARGE</t>
  </si>
  <si>
    <t>4/100 ct</t>
  </si>
  <si>
    <t>GLOVES, VINYL</t>
  </si>
  <si>
    <t>HAIR NET</t>
  </si>
  <si>
    <t>Large, brown lightweight, latex-free, Nylon 24"</t>
  </si>
  <si>
    <t>144/box</t>
  </si>
  <si>
    <t>LABEL, 2X4</t>
  </si>
  <si>
    <r>
      <t xml:space="preserve">Label, 2x4" removable, shelf life, </t>
    </r>
    <r>
      <rPr>
        <b/>
        <sz val="7"/>
        <color theme="1"/>
        <rFont val="Arial"/>
        <family val="2"/>
      </rPr>
      <t>dissolvable</t>
    </r>
  </si>
  <si>
    <t>LUNCH SACK</t>
  </si>
  <si>
    <t>Paper bags, #8 lunch sacks</t>
  </si>
  <si>
    <t>2/500 ct</t>
  </si>
  <si>
    <t>NAPKINS, EASY NAP</t>
  </si>
  <si>
    <t>Easynap #32002 6.5 x 10' 2708 sq ft</t>
  </si>
  <si>
    <t>6000 ct</t>
  </si>
  <si>
    <r>
      <t xml:space="preserve">NAPKINS, EXPRESS NAP, </t>
    </r>
    <r>
      <rPr>
        <b/>
        <sz val="11"/>
        <color rgb="FFFF32A9"/>
        <rFont val="Calibri"/>
        <family val="2"/>
      </rPr>
      <t>NEW</t>
    </r>
  </si>
  <si>
    <t>Expressnap 6.5 x 8.5 interfold</t>
  </si>
  <si>
    <t>PAN LINERS</t>
  </si>
  <si>
    <t>PAN SAVERS. STEAM FULL-SIZED</t>
  </si>
  <si>
    <t>1000CT</t>
  </si>
  <si>
    <t>PARCHMENT PAPER</t>
  </si>
  <si>
    <t>Bun pan size, medium quality 17 x 25</t>
  </si>
  <si>
    <t>PLATES, 9"</t>
  </si>
  <si>
    <t>9' FIBER PLATES</t>
  </si>
  <si>
    <t>500 ct</t>
  </si>
  <si>
    <r>
      <t xml:space="preserve">PLATES, 6", </t>
    </r>
    <r>
      <rPr>
        <b/>
        <sz val="11"/>
        <color rgb="FFFF32A9"/>
        <rFont val="Calibri"/>
        <family val="2"/>
      </rPr>
      <t>NEW</t>
    </r>
  </si>
  <si>
    <t>EQUIPMENT</t>
  </si>
  <si>
    <r>
      <t xml:space="preserve">SADDLE BAG RACK, </t>
    </r>
    <r>
      <rPr>
        <b/>
        <sz val="11"/>
        <color rgb="FFFF32A9"/>
        <rFont val="Calibri"/>
        <family val="2"/>
      </rPr>
      <t>NEW</t>
    </r>
  </si>
  <si>
    <t>Wire rack for saddle bags</t>
  </si>
  <si>
    <t>SADDLE BAG</t>
  </si>
  <si>
    <t>8 1/2" x 8 1/2"</t>
  </si>
  <si>
    <t>2000 CT</t>
  </si>
  <si>
    <r>
      <t xml:space="preserve">SADDLE BAG, </t>
    </r>
    <r>
      <rPr>
        <b/>
        <sz val="11"/>
        <color rgb="FFFF32A9"/>
        <rFont val="Calibri"/>
        <family val="2"/>
      </rPr>
      <t>NEW</t>
    </r>
  </si>
  <si>
    <t>6.5" X 7"</t>
  </si>
  <si>
    <t>5.5" x 5.5"</t>
  </si>
  <si>
    <t>SPOONS</t>
  </si>
  <si>
    <r>
      <t xml:space="preserve">SPOONS, </t>
    </r>
    <r>
      <rPr>
        <b/>
        <sz val="11"/>
        <color rgb="FFFF32A9"/>
        <rFont val="Calibri"/>
        <family val="2"/>
      </rPr>
      <t>NEW</t>
    </r>
  </si>
  <si>
    <t>SMARTSTOCK SOUP SPOON, WRAPPED</t>
  </si>
  <si>
    <t>SSS51 SMARTSTOCK PLASTIC POLY- STYRENE BLACK M/P SPOON 24/40</t>
  </si>
  <si>
    <t>20/40ct</t>
  </si>
  <si>
    <t>Metal teaspoon</t>
  </si>
  <si>
    <r>
      <t xml:space="preserve">TSHIRT BAG RACK, </t>
    </r>
    <r>
      <rPr>
        <b/>
        <sz val="11"/>
        <color rgb="FFFF32A9"/>
        <rFont val="Calibri"/>
        <family val="2"/>
      </rPr>
      <t>NEW</t>
    </r>
  </si>
  <si>
    <t>Counter rack for tshirt bags</t>
  </si>
  <si>
    <r>
      <t xml:space="preserve">TSHIRT BAG, </t>
    </r>
    <r>
      <rPr>
        <b/>
        <sz val="11"/>
        <color rgb="FFFF32A9"/>
        <rFont val="Calibri"/>
        <family val="2"/>
      </rPr>
      <t>NEW</t>
    </r>
  </si>
  <si>
    <t>11.5 x 6.5 x 21.5, plastic</t>
  </si>
  <si>
    <r>
      <t xml:space="preserve">TRAY, </t>
    </r>
    <r>
      <rPr>
        <b/>
        <sz val="11"/>
        <color rgb="FFFF32A9"/>
        <rFont val="Calibri"/>
        <family val="2"/>
      </rPr>
      <t>NEW</t>
    </r>
  </si>
  <si>
    <t>Paper 1/2#, 8oz or 6 oz</t>
  </si>
  <si>
    <t>TRAY</t>
  </si>
  <si>
    <t>Paper 1# disposable, red plaid</t>
  </si>
  <si>
    <t>4/250 ct</t>
  </si>
  <si>
    <t>Paper 2# disposable, red plaid</t>
  </si>
  <si>
    <t>Paper 3# disposable, red plaid</t>
  </si>
  <si>
    <t>Paper 5# disposable, red plaid</t>
  </si>
  <si>
    <t>500 CT</t>
  </si>
  <si>
    <t>TRAY, FOIL ROUND, 7"</t>
  </si>
  <si>
    <t>Aluminum to-go container, round, closeable, 7", 24oz, with paperboard lid</t>
  </si>
  <si>
    <t>TRAY, 5 COMP, FIBER</t>
  </si>
  <si>
    <t>8.5x10.5x1 Fiber School Tray. Natural</t>
  </si>
  <si>
    <t>400 ct</t>
  </si>
  <si>
    <r>
      <t xml:space="preserve">TRAY, 5 COMP, ROUND, FIBER, </t>
    </r>
    <r>
      <rPr>
        <b/>
        <sz val="11"/>
        <color rgb="FFFF32A9"/>
        <rFont val="Calibri"/>
        <family val="2"/>
      </rPr>
      <t>NEW</t>
    </r>
  </si>
  <si>
    <t>Fiber molded cafeteria tray, 10.5", milk in middle</t>
  </si>
  <si>
    <t>PACKAGING &amp; PAPER</t>
  </si>
  <si>
    <t>JANITORIAL CHEMICAL</t>
  </si>
  <si>
    <t>DISH CHEMICAL</t>
  </si>
  <si>
    <t>BLEACH</t>
  </si>
  <si>
    <t>GERMICIDAL ULTRA BLEACH 4/GL. Food Service Grade.</t>
  </si>
  <si>
    <t>6/1 gal</t>
  </si>
  <si>
    <t>BROOM</t>
  </si>
  <si>
    <t>Lobby broom, compatible with lobby dust pan 4" britle trim</t>
  </si>
  <si>
    <t>EACH</t>
  </si>
  <si>
    <t>Push broom, 24" wide threaded handle hole</t>
  </si>
  <si>
    <t>12/CASE</t>
  </si>
  <si>
    <t>BRUSH, BENCH</t>
  </si>
  <si>
    <t>Counter/Bench Brush, 8", BPA Free</t>
  </si>
  <si>
    <t>DEGREASER, PURPLE DAWN</t>
  </si>
  <si>
    <t>Industrial degreaser suitible for food service, 2 L</t>
  </si>
  <si>
    <t>5gal</t>
  </si>
  <si>
    <t>DESCALER</t>
  </si>
  <si>
    <t>Lime, scale and chemical deposit remover for use on sinks, dishwashers, showers, water fountains, etc. 36% phosphoric acid. Dilution: Restroom cleaning light 1:20, normal 1:10, heavy 1:3; dishwasher 1 cup per cycle, dishmachine 1-pint to 1-gallon of water. NSF A3 registered. Four gallons per case.</t>
  </si>
  <si>
    <t>4/1 gal</t>
  </si>
  <si>
    <t>DETERGENT, DISHWASHER</t>
  </si>
  <si>
    <t>5 gal</t>
  </si>
  <si>
    <t>ENCAPSULATED POWDER</t>
  </si>
  <si>
    <t>4/8#</t>
  </si>
  <si>
    <t>DETERGENT, LIQUID, DAWN</t>
  </si>
  <si>
    <t>3/1 gal</t>
  </si>
  <si>
    <r>
      <t xml:space="preserve">DETERGENT, LAUNDRY, </t>
    </r>
    <r>
      <rPr>
        <b/>
        <sz val="11"/>
        <color rgb="FFFF32A9"/>
        <rFont val="Calibri"/>
        <family val="2"/>
      </rPr>
      <t>NEW</t>
    </r>
  </si>
  <si>
    <t>Powder detergent in scoopable bin, quick disolve</t>
  </si>
  <si>
    <t>DUST MOP, FRAME</t>
  </si>
  <si>
    <t>Compatible with dust mop head, 36"</t>
  </si>
  <si>
    <t>12/cs</t>
  </si>
  <si>
    <t>DUST MOP, HANDLE</t>
  </si>
  <si>
    <t>Snap on, wood handle, 60"</t>
  </si>
  <si>
    <t>DUST MOP, HEAD</t>
  </si>
  <si>
    <t>Twisted microfiber/synthetic, 36"</t>
  </si>
  <si>
    <t>DUST PAN</t>
  </si>
  <si>
    <t>Lobby dust pan compatible with lobby broom 32"H X 12" W X 11"D</t>
  </si>
  <si>
    <t>6/cs</t>
  </si>
  <si>
    <t>Handheld dust pan, 12", fine edge for easy pickup</t>
  </si>
  <si>
    <t>12/CS</t>
  </si>
  <si>
    <t>GLASS CLEANER</t>
  </si>
  <si>
    <t>Alcohol-based, foaming, ready to use</t>
  </si>
  <si>
    <t>MOP HANDLES</t>
  </si>
  <si>
    <t>Side release mop handle, 60", compatible with listed mop heads</t>
  </si>
  <si>
    <t>MOP HEADS</t>
  </si>
  <si>
    <t>Loop mop head, copatible with listed handles</t>
  </si>
  <si>
    <t>OVEN CLEANER, CARE TABS</t>
  </si>
  <si>
    <t>RATIONAL CARE TABS</t>
  </si>
  <si>
    <t>OVEN CLEANER</t>
  </si>
  <si>
    <t>FOAMING OVEN CLEANER</t>
  </si>
  <si>
    <t>OVEN CLEANER, TABLET</t>
  </si>
  <si>
    <t>RATIONAL TABLET</t>
  </si>
  <si>
    <t>QUAT SANITIZER TABLET</t>
  </si>
  <si>
    <t>SANITIZER, STERAMINE TABLET MULTI-PURP</t>
  </si>
  <si>
    <t>6/150</t>
  </si>
  <si>
    <t>RINSE, DISHWASHER</t>
  </si>
  <si>
    <t>SALT, PELLET</t>
  </si>
  <si>
    <t>Water softener</t>
  </si>
  <si>
    <t>40LB</t>
  </si>
  <si>
    <t>SANITIZER, DISHWASHER</t>
  </si>
  <si>
    <t>5 GAL</t>
  </si>
  <si>
    <t>SCOUR PAD, GREEN</t>
  </si>
  <si>
    <t>Green, heavy duty 6 "x 9"</t>
  </si>
  <si>
    <t>3/12/cs</t>
  </si>
  <si>
    <t>SCOUR PAD, STAINLESS</t>
  </si>
  <si>
    <t>Stainless Steel Scrubber, wont rust or spliter individually poly wrapped</t>
  </si>
  <si>
    <t>12/carton</t>
  </si>
  <si>
    <t>SCOUR PAD, STEEL WOOL</t>
  </si>
  <si>
    <t>Steel Wool Scrubber, pre loaded with soap</t>
  </si>
  <si>
    <t>15CT BOX 12/CS</t>
  </si>
  <si>
    <t>TEST STRIPS, CHOLORINE</t>
  </si>
  <si>
    <t>quat sanitizer test strips (500-400ppm)</t>
  </si>
  <si>
    <r>
      <t xml:space="preserve">TEST STRIPS, TEMP STRIP, </t>
    </r>
    <r>
      <rPr>
        <b/>
        <sz val="11"/>
        <color rgb="FFFF32A9"/>
        <rFont val="Calibri"/>
        <family val="2"/>
      </rPr>
      <t>NEW</t>
    </r>
  </si>
  <si>
    <t>Temperature strip: 160ºF /71ºC; 180ºF /82ºC, and 170ºF /76ºC</t>
  </si>
  <si>
    <t>WIPES, ALCOHOL</t>
  </si>
  <si>
    <t>SPECIALTY PAPER</t>
  </si>
  <si>
    <t>SPECIALTY CHEMICAL</t>
  </si>
  <si>
    <t>4 oz round tinfoil ramkin, ovensafe</t>
  </si>
  <si>
    <r>
      <t xml:space="preserve">BOWL, TIN, </t>
    </r>
    <r>
      <rPr>
        <b/>
        <sz val="11"/>
        <color rgb="FFFF32A9"/>
        <rFont val="Calibri"/>
        <family val="2"/>
      </rPr>
      <t>NEW</t>
    </r>
  </si>
  <si>
    <t>6" FIBER PLATES</t>
  </si>
  <si>
    <t>Hi Temperature</t>
  </si>
  <si>
    <t>Low Temperature</t>
  </si>
  <si>
    <t>High Temperature</t>
  </si>
  <si>
    <t>TEASPOONS BULK WHITE 1000/CS NOT LOOSE PACK</t>
  </si>
  <si>
    <t>POT AND PAN DETERGENT 4/GL, heavy duty</t>
  </si>
  <si>
    <t>Thermometer Wipes</t>
  </si>
  <si>
    <r>
      <t xml:space="preserve">CUPS, PORTION, 12 OZ, </t>
    </r>
    <r>
      <rPr>
        <b/>
        <sz val="11"/>
        <color rgb="FFFF32A9"/>
        <rFont val="Calibri"/>
        <family val="2"/>
      </rPr>
      <t>NEW</t>
    </r>
  </si>
  <si>
    <r>
      <t xml:space="preserve">CUP INSERT, 3.25 OZ, </t>
    </r>
    <r>
      <rPr>
        <b/>
        <sz val="11"/>
        <color rgb="FFFF32A9"/>
        <rFont val="Calibri"/>
        <family val="2"/>
      </rPr>
      <t>NEW</t>
    </r>
  </si>
  <si>
    <r>
      <t xml:space="preserve">CUP LIDS, PORTION, 12 OZ, </t>
    </r>
    <r>
      <rPr>
        <b/>
        <sz val="11"/>
        <color rgb="FFFF32A9"/>
        <rFont val="Calibri"/>
        <family val="2"/>
      </rPr>
      <t>NEW</t>
    </r>
  </si>
  <si>
    <t>12 oz cup, clear plastic</t>
  </si>
  <si>
    <t>For 2 oz white plastic squat lid compatible with like size cup, Matching line item 2010</t>
  </si>
  <si>
    <t>For 4 oz white plastic squat lid lid compatible with like size cup, Matching line item 2011, 2012</t>
  </si>
  <si>
    <t>9 oz lid compatible with like size cup, Matching line 2013, SLOTTED LID</t>
  </si>
  <si>
    <t>12 oz cup lid, flat, parfait cup, Matching line item 2014</t>
  </si>
  <si>
    <t>For 4 oz foam squat lid compatible with like size cup, Matching line item 2012</t>
  </si>
  <si>
    <t>Cup insert for parfait cup or veggies and dip, Matching line items 2007 and 2014</t>
  </si>
  <si>
    <t>43x47, 55gal, 1.7 mil or better, Up to 80 gallon black liner. 100/case. (FLAT FOLD)</t>
  </si>
  <si>
    <t>38x55, 60gal, 1.7mil hi density linear black liner, 100/ case (FLAT FOLD)</t>
  </si>
  <si>
    <t>33x39, 33gal, 1.7 mil, linear low density black liner. 100/case. (FLAT FOLD)</t>
  </si>
  <si>
    <t>CUP LIDS, PORTION, 6 OZ</t>
  </si>
  <si>
    <t>6 oz lid compatible with like size cup, line number ****</t>
  </si>
  <si>
    <t>6 oz CLEAR CUP</t>
  </si>
  <si>
    <r>
      <t xml:space="preserve">CUPS, PORTION, 6 OZ, </t>
    </r>
    <r>
      <rPr>
        <b/>
        <sz val="11"/>
        <color rgb="FFFF32A9"/>
        <rFont val="Calibri"/>
        <family val="2"/>
      </rPr>
      <t>NEW</t>
    </r>
  </si>
  <si>
    <t>BRAND</t>
  </si>
  <si>
    <t>PACK SIZE</t>
  </si>
  <si>
    <t>VENDOR SKU</t>
  </si>
  <si>
    <t xml:space="preserve">CASE  PRICE  </t>
  </si>
  <si>
    <t>EXTENDED PRICE Per Package Unit</t>
  </si>
  <si>
    <t>Nicholas</t>
  </si>
  <si>
    <t xml:space="preserve">GENPAK    </t>
  </si>
  <si>
    <t xml:space="preserve">8/125 CT </t>
  </si>
  <si>
    <t>DART</t>
  </si>
  <si>
    <t>1/1000 CT</t>
  </si>
  <si>
    <t>10B20</t>
  </si>
  <si>
    <t xml:space="preserve">DART </t>
  </si>
  <si>
    <t>8B20</t>
  </si>
  <si>
    <t xml:space="preserve">NICHOLAS  </t>
  </si>
  <si>
    <t xml:space="preserve">25/100 CT </t>
  </si>
  <si>
    <t>PROPAK</t>
  </si>
  <si>
    <t>10/100 CT</t>
  </si>
  <si>
    <t>1/500 CT</t>
  </si>
  <si>
    <t>WIN CUP</t>
  </si>
  <si>
    <t>FL4V V10</t>
  </si>
  <si>
    <t xml:space="preserve"> </t>
  </si>
  <si>
    <t>F4</t>
  </si>
  <si>
    <t xml:space="preserve">20/50 CT  </t>
  </si>
  <si>
    <t>20/50 CT</t>
  </si>
  <si>
    <t xml:space="preserve">GEN PAK </t>
  </si>
  <si>
    <t>HFA806</t>
  </si>
  <si>
    <t>HFA809</t>
  </si>
  <si>
    <t>10/10 CT</t>
  </si>
  <si>
    <t>10/20 CT</t>
  </si>
  <si>
    <t>10/15 CT</t>
  </si>
  <si>
    <t xml:space="preserve">NICHOLAS </t>
  </si>
  <si>
    <t>4/250 CT</t>
  </si>
  <si>
    <t>75579128, 75539667, 75553236, 75539666</t>
  </si>
  <si>
    <t xml:space="preserve">SAN JAMAR </t>
  </si>
  <si>
    <t>12/ CT</t>
  </si>
  <si>
    <t>13NU-L, 12NU-M (SPECIAL ORDER)</t>
  </si>
  <si>
    <t>GLOBAL</t>
  </si>
  <si>
    <t>5/200 CT</t>
  </si>
  <si>
    <t xml:space="preserve">4/250 CT </t>
  </si>
  <si>
    <t>75539546, 75559221, 75539547, 75559223</t>
  </si>
  <si>
    <t>FOODHANDLR</t>
  </si>
  <si>
    <t xml:space="preserve">10/144 CT </t>
  </si>
  <si>
    <t>305-FH24</t>
  </si>
  <si>
    <t xml:space="preserve">SSDC      </t>
  </si>
  <si>
    <t xml:space="preserve">1/5 GAL  </t>
  </si>
  <si>
    <t xml:space="preserve">4/10 LB  </t>
  </si>
  <si>
    <t xml:space="preserve">CARLISLE  </t>
  </si>
  <si>
    <t xml:space="preserve">12/1 CT   </t>
  </si>
  <si>
    <t>RUBBERMAID</t>
  </si>
  <si>
    <t>6/ CS</t>
  </si>
  <si>
    <t>1960463 (SPECIAL ORDER)</t>
  </si>
  <si>
    <t xml:space="preserve">CARLISLE </t>
  </si>
  <si>
    <t>3621123 (SPECIAL ORDER)</t>
  </si>
  <si>
    <t xml:space="preserve">O CEDAR </t>
  </si>
  <si>
    <t xml:space="preserve">1/CS </t>
  </si>
  <si>
    <t>96136 (SPECIAL ORDER)</t>
  </si>
  <si>
    <t>4585000 (SPECIAL ORDER)</t>
  </si>
  <si>
    <t xml:space="preserve">1/ CS </t>
  </si>
  <si>
    <t>93036 (SPECIAL ORDER)</t>
  </si>
  <si>
    <t xml:space="preserve">6/1 CT   </t>
  </si>
  <si>
    <t>12/ CS</t>
  </si>
  <si>
    <t>96425 (SPECIAL ORDER)</t>
  </si>
  <si>
    <t xml:space="preserve">PROWARE </t>
  </si>
  <si>
    <t>3/12 CT</t>
  </si>
  <si>
    <t xml:space="preserve">369820B00 </t>
  </si>
  <si>
    <t xml:space="preserve">FOODHANDLER </t>
  </si>
  <si>
    <t xml:space="preserve">1/ EACH </t>
  </si>
  <si>
    <t>11-030 (SPECIAL ORDER)</t>
  </si>
  <si>
    <t xml:space="preserve">PROPAK    </t>
  </si>
  <si>
    <t xml:space="preserve">1/15 CT  </t>
  </si>
  <si>
    <t xml:space="preserve">6/12 CT  </t>
  </si>
  <si>
    <t xml:space="preserve">CLOROX    </t>
  </si>
  <si>
    <t xml:space="preserve">12/15 CT  </t>
  </si>
  <si>
    <t>88320 (SPECIAL ORDER)</t>
  </si>
  <si>
    <t xml:space="preserve">PAK SHER </t>
  </si>
  <si>
    <t>1 /CASE</t>
  </si>
  <si>
    <t>6293 (SPECIAL ORDER)</t>
  </si>
  <si>
    <t xml:space="preserve">PROPOWER  </t>
  </si>
  <si>
    <t xml:space="preserve">6/1 GAL  </t>
  </si>
  <si>
    <t>1/3.1 GAL</t>
  </si>
  <si>
    <t xml:space="preserve">4/1 GAL  </t>
  </si>
  <si>
    <t xml:space="preserve">1/50 LB  </t>
  </si>
  <si>
    <t>4/1 GAL</t>
  </si>
  <si>
    <t xml:space="preserve">6/20 OZ  </t>
  </si>
  <si>
    <t xml:space="preserve">6/150 CT </t>
  </si>
  <si>
    <t>1110522 (SPECIAL ORDER)</t>
  </si>
  <si>
    <t xml:space="preserve">PACKER </t>
  </si>
  <si>
    <t>UVSSP50</t>
  </si>
  <si>
    <t>BAG CRAFT</t>
  </si>
  <si>
    <t>1/2000 CT</t>
  </si>
  <si>
    <t>5/1000 CT</t>
  </si>
  <si>
    <t>BROWN</t>
  </si>
  <si>
    <t>7B4-YCA</t>
  </si>
  <si>
    <t>1/420 CT</t>
  </si>
  <si>
    <t>1/120 CT</t>
  </si>
  <si>
    <t xml:space="preserve">GENPAK </t>
  </si>
  <si>
    <t>1/200 CT</t>
  </si>
  <si>
    <t>SN203</t>
  </si>
  <si>
    <t xml:space="preserve">1/ROLL   </t>
  </si>
  <si>
    <t>12/200 CT</t>
  </si>
  <si>
    <t xml:space="preserve">HANDI FOIL </t>
  </si>
  <si>
    <t>1/1000 FT</t>
  </si>
  <si>
    <t>12408 (SPECIAL ORDER)</t>
  </si>
  <si>
    <t xml:space="preserve">1/500 CT </t>
  </si>
  <si>
    <t xml:space="preserve">TORK      </t>
  </si>
  <si>
    <t>1/6000 CT</t>
  </si>
  <si>
    <t xml:space="preserve">DX900     </t>
  </si>
  <si>
    <t xml:space="preserve">SG01029   </t>
  </si>
  <si>
    <t xml:space="preserve">2/250 CT </t>
  </si>
  <si>
    <t>GENPAK</t>
  </si>
  <si>
    <t>4/125 CT</t>
  </si>
  <si>
    <t>HFA105</t>
  </si>
  <si>
    <t>250-FH20 (SPECIAL ORDER)</t>
  </si>
  <si>
    <t xml:space="preserve">1/100 CT </t>
  </si>
  <si>
    <t>20-FH70</t>
  </si>
  <si>
    <t xml:space="preserve">20-FS5419 </t>
  </si>
  <si>
    <t xml:space="preserve">50/CS </t>
  </si>
  <si>
    <t>22-SB52D</t>
  </si>
  <si>
    <t>1/250 CT</t>
  </si>
  <si>
    <t xml:space="preserve">MAX       </t>
  </si>
  <si>
    <t xml:space="preserve">397F-B1   </t>
  </si>
  <si>
    <t xml:space="preserve">DIXIE     </t>
  </si>
  <si>
    <t xml:space="preserve">24/40 CT  </t>
  </si>
  <si>
    <t xml:space="preserve">SSF51     </t>
  </si>
  <si>
    <t>SG01029</t>
  </si>
  <si>
    <t>21-DF88 (SPECIAL ORDER)</t>
  </si>
  <si>
    <t>21-55 (SPECIAL ORDER)</t>
  </si>
  <si>
    <t xml:space="preserve">SSS51     </t>
  </si>
  <si>
    <t>SSWPS5 (SPECIAL ORDER)</t>
  </si>
  <si>
    <t xml:space="preserve">CROWN </t>
  </si>
  <si>
    <t xml:space="preserve">1/1200 CT </t>
  </si>
  <si>
    <t xml:space="preserve">RATIONAL </t>
  </si>
  <si>
    <t>1/150 CT</t>
  </si>
  <si>
    <t>56.00.562</t>
  </si>
  <si>
    <t xml:space="preserve">RATIONAL  </t>
  </si>
  <si>
    <t xml:space="preserve">56.00.210 </t>
  </si>
  <si>
    <t>1/1 ct</t>
  </si>
  <si>
    <t xml:space="preserve">TAYLOR    </t>
  </si>
  <si>
    <t xml:space="preserve">12/25 CT  </t>
  </si>
  <si>
    <t>8767J     (SPECIAL ORDER)</t>
  </si>
  <si>
    <t>CDN</t>
  </si>
  <si>
    <t>10/200 CT</t>
  </si>
  <si>
    <t>9150-0-8</t>
  </si>
  <si>
    <t>1759 (SPECIAL ORDER)</t>
  </si>
  <si>
    <t>ANCHOR</t>
  </si>
  <si>
    <t>6/90 CT</t>
  </si>
  <si>
    <t>4604818(SPECIAL ORDER)</t>
  </si>
  <si>
    <t>D&amp;W</t>
  </si>
  <si>
    <t>1/1000 ct</t>
  </si>
  <si>
    <t>19044(SPECIAL ORDER)</t>
  </si>
  <si>
    <t xml:space="preserve">PRIME SOURCE </t>
  </si>
  <si>
    <t xml:space="preserve">1/400 CT </t>
  </si>
  <si>
    <t xml:space="preserve">WORLD CENTRIC </t>
  </si>
  <si>
    <t>200/CS</t>
  </si>
  <si>
    <t>TO-NT-1W (SPECIAL ORDER)</t>
  </si>
  <si>
    <t xml:space="preserve">JACKPOT </t>
  </si>
  <si>
    <t>10/100 PR</t>
  </si>
  <si>
    <t>CHS006</t>
  </si>
  <si>
    <t>DSLBX23PRO</t>
  </si>
  <si>
    <t>HUHTAMAKI</t>
  </si>
  <si>
    <t>22010 (SPECIAL ORDER)</t>
  </si>
  <si>
    <t>16829 (CONT)</t>
  </si>
  <si>
    <t>16869 (LID)</t>
  </si>
  <si>
    <t>Republic</t>
  </si>
  <si>
    <t>100/cs</t>
  </si>
  <si>
    <t>LA3911</t>
  </si>
  <si>
    <t>Revolution</t>
  </si>
  <si>
    <t>LF5841</t>
  </si>
  <si>
    <t>LA4861</t>
  </si>
  <si>
    <t>Shandong</t>
  </si>
  <si>
    <t>100/bx 1000/cs</t>
  </si>
  <si>
    <t>SAGLN6, SAGLN5, SAGLN4, SAGLN3</t>
  </si>
  <si>
    <t>3.70/BOX $37.00/CS</t>
  </si>
  <si>
    <t>Impact</t>
  </si>
  <si>
    <t>PAIR</t>
  </si>
  <si>
    <t>SA0261</t>
  </si>
  <si>
    <t>6.02/PAIR</t>
  </si>
  <si>
    <t>1000/BX 10 BX/CS</t>
  </si>
  <si>
    <t>SA8020</t>
  </si>
  <si>
    <t>5.07/BX 50.70/CS</t>
  </si>
  <si>
    <t>SAGLV1, SAGLV2, SAGLV3, SAGLV4</t>
  </si>
  <si>
    <t>2.54/BOX 25.40/CS</t>
  </si>
  <si>
    <t>144/BX</t>
  </si>
  <si>
    <t>SD0222</t>
  </si>
  <si>
    <t>12.34/BX</t>
  </si>
  <si>
    <t>Betco</t>
  </si>
  <si>
    <t>Pail</t>
  </si>
  <si>
    <t>CG9500</t>
  </si>
  <si>
    <t>JK9504</t>
  </si>
  <si>
    <t>CG9501</t>
  </si>
  <si>
    <t>P2460500</t>
  </si>
  <si>
    <t>KIK Bleach</t>
  </si>
  <si>
    <t>6 gal/CS</t>
  </si>
  <si>
    <t>CF1041</t>
  </si>
  <si>
    <t>P&amp;G</t>
  </si>
  <si>
    <t>2 gal/CS</t>
  </si>
  <si>
    <t>Individual</t>
  </si>
  <si>
    <t>4 gal/CS</t>
  </si>
  <si>
    <t>WWMD3</t>
  </si>
  <si>
    <t>40lb Box</t>
  </si>
  <si>
    <t>JG9500</t>
  </si>
  <si>
    <t>WWDS3</t>
  </si>
  <si>
    <t>Claire</t>
  </si>
  <si>
    <t>12 cans/CS</t>
  </si>
  <si>
    <t>CH0010</t>
  </si>
  <si>
    <t>Spartan</t>
  </si>
  <si>
    <t>12 qts/CS</t>
  </si>
  <si>
    <t>CG3090</t>
  </si>
  <si>
    <t>Stearns</t>
  </si>
  <si>
    <t>36Tabs/Bucket - 2 Buckets per Case</t>
  </si>
  <si>
    <t>CE0797</t>
  </si>
  <si>
    <t>N/A</t>
  </si>
  <si>
    <t>17,680.43 less Water Softener Pellets</t>
  </si>
  <si>
    <t>Bagcraft</t>
  </si>
  <si>
    <t>QO9101</t>
  </si>
  <si>
    <t>1000/CS</t>
  </si>
  <si>
    <t>QO9103</t>
  </si>
  <si>
    <t>QO9108</t>
  </si>
  <si>
    <t>2000/CS</t>
  </si>
  <si>
    <t>IFS</t>
  </si>
  <si>
    <t>5/1000 CS</t>
  </si>
  <si>
    <t>YCIF-1160IFS</t>
  </si>
  <si>
    <t>4/125 CS</t>
  </si>
  <si>
    <t>CLX199-CL</t>
  </si>
  <si>
    <t>150 CS</t>
  </si>
  <si>
    <t>SN203-V</t>
  </si>
  <si>
    <t>2/100 CS</t>
  </si>
  <si>
    <t>21123IFS</t>
  </si>
  <si>
    <t>24X2000</t>
  </si>
  <si>
    <t>IFS721IFS</t>
  </si>
  <si>
    <t>6/500 CS</t>
  </si>
  <si>
    <t>61062IFS</t>
  </si>
  <si>
    <t>24X1000'</t>
  </si>
  <si>
    <t>8BIFS</t>
  </si>
  <si>
    <t>1/500 BUNDLE</t>
  </si>
  <si>
    <t>GP</t>
  </si>
  <si>
    <t>PQ0050</t>
  </si>
  <si>
    <t>6000/CS</t>
  </si>
  <si>
    <t>ESSITY</t>
  </si>
  <si>
    <t>QP9000</t>
  </si>
  <si>
    <t>27-1IFS</t>
  </si>
  <si>
    <t>1000 CT</t>
  </si>
  <si>
    <t>500/CS</t>
  </si>
  <si>
    <t>21039IFS</t>
  </si>
  <si>
    <t>400/CS</t>
  </si>
  <si>
    <t>Brady's</t>
  </si>
  <si>
    <t>DAR12B32</t>
  </si>
  <si>
    <t>DAR10B20</t>
  </si>
  <si>
    <t>DAR8B20</t>
  </si>
  <si>
    <t>DARPL200N</t>
  </si>
  <si>
    <t>DARPL4N</t>
  </si>
  <si>
    <t>DAR662TS</t>
  </si>
  <si>
    <t>DAR662TP</t>
  </si>
  <si>
    <t>DAR6JL</t>
  </si>
  <si>
    <t>DART - Special order item</t>
  </si>
  <si>
    <t>DARPF35C1</t>
  </si>
  <si>
    <t>DARP200N</t>
  </si>
  <si>
    <t>DARP400N</t>
  </si>
  <si>
    <t>DAR4J6</t>
  </si>
  <si>
    <t>DARTP9R</t>
  </si>
  <si>
    <t>DART - 7oz</t>
  </si>
  <si>
    <t>DARTP7</t>
  </si>
  <si>
    <t>KARAT CUP</t>
  </si>
  <si>
    <t>LCPCKC12U</t>
  </si>
  <si>
    <t>GEN80600</t>
  </si>
  <si>
    <t>GEN80900</t>
  </si>
  <si>
    <t>HERITAGE - 1.5mil</t>
  </si>
  <si>
    <t>HERX6639AK</t>
  </si>
  <si>
    <t>HERITAGE - 1.7mil</t>
  </si>
  <si>
    <t>HERX7658WKR01</t>
  </si>
  <si>
    <t>HERX8647AK</t>
  </si>
  <si>
    <t>HOSPECO</t>
  </si>
  <si>
    <t>10/200</t>
  </si>
  <si>
    <t>HOSGLN125F</t>
  </si>
  <si>
    <t>HOSGLL116L</t>
  </si>
  <si>
    <t>HOSGLP500</t>
  </si>
  <si>
    <t>HOSGLV103F</t>
  </si>
  <si>
    <t>AMERCARE</t>
  </si>
  <si>
    <t>ROYRPH144LTBK</t>
  </si>
  <si>
    <t>SPARTAN CHEMICAL</t>
  </si>
  <si>
    <t>SPA764905</t>
  </si>
  <si>
    <t>MIDLAB - Special order item</t>
  </si>
  <si>
    <t>4/8lb</t>
  </si>
  <si>
    <t>MID95880040</t>
  </si>
  <si>
    <t>SPA766105</t>
  </si>
  <si>
    <t>SPA765405</t>
  </si>
  <si>
    <t>BOARDWALK</t>
  </si>
  <si>
    <t>EA</t>
  </si>
  <si>
    <t>BWK951TCT</t>
  </si>
  <si>
    <t>NEXSTEP</t>
  </si>
  <si>
    <t>6/CS</t>
  </si>
  <si>
    <t>NXT270656</t>
  </si>
  <si>
    <t>NXT96421</t>
  </si>
  <si>
    <t>NXT96937</t>
  </si>
  <si>
    <t>IMPACT PRODUCTS</t>
  </si>
  <si>
    <t>IMP2602NL</t>
  </si>
  <si>
    <t>IMP70095</t>
  </si>
  <si>
    <t>HOUSTONS - Special order item</t>
  </si>
  <si>
    <t>2DZ</t>
  </si>
  <si>
    <t>HOU064719</t>
  </si>
  <si>
    <t>RUBH14600BL00</t>
  </si>
  <si>
    <t>NXT97112</t>
  </si>
  <si>
    <t>ELKAY PLASTICS - Special order item</t>
  </si>
  <si>
    <t>ELKDPWSTAND</t>
  </si>
  <si>
    <t>3M</t>
  </si>
  <si>
    <t>6/10/CS</t>
  </si>
  <si>
    <t>MMM18194</t>
  </si>
  <si>
    <t>12/PK</t>
  </si>
  <si>
    <t>RPPS7756</t>
  </si>
  <si>
    <t>CLOROX</t>
  </si>
  <si>
    <t>12/15/CS</t>
  </si>
  <si>
    <t>CLO88320</t>
  </si>
  <si>
    <t>3DZ</t>
  </si>
  <si>
    <t>HOU061026</t>
  </si>
  <si>
    <t>ELKCTRACK</t>
  </si>
  <si>
    <t>PURE BRIGHT</t>
  </si>
  <si>
    <t>6/1GAL</t>
  </si>
  <si>
    <t>KIKBLEACH6</t>
  </si>
  <si>
    <t>DAWN - Special order item</t>
  </si>
  <si>
    <t>3/1GAL</t>
  </si>
  <si>
    <t>PGC04852</t>
  </si>
  <si>
    <t>4/1GAL</t>
  </si>
  <si>
    <t>SPA765504</t>
  </si>
  <si>
    <t>LSE, INC.</t>
  </si>
  <si>
    <t>50lb</t>
  </si>
  <si>
    <t>LSE0401023</t>
  </si>
  <si>
    <t>DAWN</t>
  </si>
  <si>
    <t>PGC57445</t>
  </si>
  <si>
    <t>DIVERSEY</t>
  </si>
  <si>
    <t>12/19oz</t>
  </si>
  <si>
    <t>DIV904553</t>
  </si>
  <si>
    <t>EASY OFF</t>
  </si>
  <si>
    <t>6/24oz</t>
  </si>
  <si>
    <t>RAC85261</t>
  </si>
  <si>
    <t>STERAMINE</t>
  </si>
  <si>
    <t>ECCSTERAMINE</t>
  </si>
  <si>
    <t>CLEAN CHOICE</t>
  </si>
  <si>
    <t>SDIWSCP50</t>
  </si>
  <si>
    <t>BROWN PAPER GOODS</t>
  </si>
  <si>
    <t>BPG5A12</t>
  </si>
  <si>
    <t>BPG5A04</t>
  </si>
  <si>
    <t>BPG70419WCA</t>
  </si>
  <si>
    <t>BPG7B12A</t>
  </si>
  <si>
    <t>BROWN PAPER GOODS - Special order item</t>
  </si>
  <si>
    <t>BPG7B4YCA</t>
  </si>
  <si>
    <t>DARC57PST1</t>
  </si>
  <si>
    <t>DARC90PST1</t>
  </si>
  <si>
    <t>DARC90PST3</t>
  </si>
  <si>
    <t>HFA</t>
  </si>
  <si>
    <t>HFA22405S</t>
  </si>
  <si>
    <t>HFA - Special order item</t>
  </si>
  <si>
    <t>HFA8960</t>
  </si>
  <si>
    <t>HFA12408</t>
  </si>
  <si>
    <t>AJM</t>
  </si>
  <si>
    <t>BAGGK8500</t>
  </si>
  <si>
    <t>GEORGIA PACIFIC</t>
  </si>
  <si>
    <t>GPC32006</t>
  </si>
  <si>
    <t>ALLIED WEST</t>
  </si>
  <si>
    <t>AWP355</t>
  </si>
  <si>
    <t xml:space="preserve">PATERSON </t>
  </si>
  <si>
    <t>PAT24051610000</t>
  </si>
  <si>
    <t>GRAPHICS PACKAGING</t>
  </si>
  <si>
    <t>GPI608761001</t>
  </si>
  <si>
    <t>GPI616761001</t>
  </si>
  <si>
    <t>GPI632761001</t>
  </si>
  <si>
    <t>GPI648761001</t>
  </si>
  <si>
    <t>GPI680761001</t>
  </si>
  <si>
    <t>WORLD CENTRIC</t>
  </si>
  <si>
    <t>WORTRSC5CLFS</t>
  </si>
  <si>
    <t>AMERCARE - Special order item</t>
  </si>
  <si>
    <t>ROYDA2442</t>
  </si>
  <si>
    <t>NETCHOICE</t>
  </si>
  <si>
    <t>NETGFRZIP2GAL</t>
  </si>
  <si>
    <t>ELKAY PLASTICS</t>
  </si>
  <si>
    <t>ELKBOR2737HD</t>
  </si>
  <si>
    <t>ELK7G055419</t>
  </si>
  <si>
    <t>ELKBPRC12F5280</t>
  </si>
  <si>
    <t>ELKF21012G</t>
  </si>
  <si>
    <t>ELKF20708Q</t>
  </si>
  <si>
    <t>ROY3KP203W06</t>
  </si>
  <si>
    <t>ROYP1203W</t>
  </si>
  <si>
    <t>DIXIE</t>
  </si>
  <si>
    <t>DIXSSF51</t>
  </si>
  <si>
    <t>ELKPVL3418</t>
  </si>
  <si>
    <t>ELKDP8585</t>
  </si>
  <si>
    <t>ELKDP5555</t>
  </si>
  <si>
    <t>ELKDP657</t>
  </si>
  <si>
    <t>ROYP2203W</t>
  </si>
  <si>
    <t>DIXSSS51</t>
  </si>
  <si>
    <t>DIXIE - Special order item</t>
  </si>
  <si>
    <t>DIXSSWPS5</t>
  </si>
  <si>
    <t>NETTHW1A</t>
  </si>
  <si>
    <t>Gem State</t>
  </si>
  <si>
    <t>20/25CT</t>
  </si>
  <si>
    <t>12SJ20</t>
  </si>
  <si>
    <t>20/50CT</t>
  </si>
  <si>
    <t>20/125CT</t>
  </si>
  <si>
    <t>PL200N</t>
  </si>
  <si>
    <t>PL4N</t>
  </si>
  <si>
    <t>10/100CT</t>
  </si>
  <si>
    <t>662TS</t>
  </si>
  <si>
    <t>6JL</t>
  </si>
  <si>
    <t>PF35C1</t>
  </si>
  <si>
    <t>10/250CT</t>
  </si>
  <si>
    <t>P200N</t>
  </si>
  <si>
    <t>P400N</t>
  </si>
  <si>
    <t>4J6</t>
  </si>
  <si>
    <t>TP9R</t>
  </si>
  <si>
    <t>TP12</t>
  </si>
  <si>
    <t>ECO SYSTEM</t>
  </si>
  <si>
    <t>8/125CT</t>
  </si>
  <si>
    <t>ECORP6N-SC</t>
  </si>
  <si>
    <t>4/125CT</t>
  </si>
  <si>
    <t>ECORP9N-SC</t>
  </si>
  <si>
    <t>REPUBLIC</t>
  </si>
  <si>
    <t>TBD</t>
  </si>
  <si>
    <t>FOOD HANDLER</t>
  </si>
  <si>
    <t>4/250CT</t>
  </si>
  <si>
    <t>VARIES BY SIZE</t>
  </si>
  <si>
    <t>12/12ct</t>
  </si>
  <si>
    <t>1005-03</t>
  </si>
  <si>
    <t>4/500CT</t>
  </si>
  <si>
    <t>104-506-CP</t>
  </si>
  <si>
    <t>10/144CT</t>
  </si>
  <si>
    <t>WALCO</t>
  </si>
  <si>
    <t>WL7405</t>
  </si>
  <si>
    <t>FOOD HANDLER S/O</t>
  </si>
  <si>
    <t>1EA</t>
  </si>
  <si>
    <t>11-030</t>
  </si>
  <si>
    <t>DISCO</t>
  </si>
  <si>
    <t>6/10CT</t>
  </si>
  <si>
    <t>HD69</t>
  </si>
  <si>
    <t>ACS</t>
  </si>
  <si>
    <t>6/12CT</t>
  </si>
  <si>
    <t>434PB</t>
  </si>
  <si>
    <t>WL7401</t>
  </si>
  <si>
    <t>NOVOLEX</t>
  </si>
  <si>
    <t>2000CT</t>
  </si>
  <si>
    <t>P450019</t>
  </si>
  <si>
    <t>5/1000CT</t>
  </si>
  <si>
    <t>C57PST1</t>
  </si>
  <si>
    <t>2/100CT</t>
  </si>
  <si>
    <t>C95PST1</t>
  </si>
  <si>
    <t>GENPAK FOAM</t>
  </si>
  <si>
    <t>200CT</t>
  </si>
  <si>
    <t>WESTERN</t>
  </si>
  <si>
    <t>24X2M</t>
  </si>
  <si>
    <t>24/1M</t>
  </si>
  <si>
    <t>DURO</t>
  </si>
  <si>
    <t>500CT</t>
  </si>
  <si>
    <t>PRIMESOURCE</t>
  </si>
  <si>
    <t>SOUTHERN</t>
  </si>
  <si>
    <t>2/250CT</t>
  </si>
  <si>
    <t>WALLACE</t>
  </si>
  <si>
    <t>USP-MFST-5</t>
  </si>
  <si>
    <t>5/100CT</t>
  </si>
  <si>
    <t>250-FH20</t>
  </si>
  <si>
    <t>200ROLL</t>
  </si>
  <si>
    <t>22PBR27</t>
  </si>
  <si>
    <t>20-FS5419</t>
  </si>
  <si>
    <t>50CT</t>
  </si>
  <si>
    <t>250CT</t>
  </si>
  <si>
    <t>20-FH60</t>
  </si>
  <si>
    <t>20-FH50</t>
  </si>
  <si>
    <t>10/200CT</t>
  </si>
  <si>
    <t>21-DF88</t>
  </si>
  <si>
    <t>21-55</t>
  </si>
  <si>
    <t>21-6709</t>
  </si>
  <si>
    <t>20-12</t>
  </si>
  <si>
    <t>TAYLOR</t>
  </si>
  <si>
    <t>8/50CT</t>
  </si>
  <si>
    <t>HANDGARDS</t>
  </si>
  <si>
    <t>WRT-10</t>
  </si>
  <si>
    <t>SUPREME</t>
  </si>
  <si>
    <t>SUPREME (LID)</t>
  </si>
  <si>
    <t>Goldstar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</si>
</sst>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00"/>
    <numFmt numFmtId="165" formatCode="_(* #,##0.000_);_(* \(#,##0.000\);_(* &quot;-&quot;??_);_(@_)"/>
  </numFmts>
  <fonts count="19" x14ac:knownFonts="1">
    <font>
      <sz val="1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11"/>
      <color theme="1"/>
      <name val="Calibri"/>
      <family val="2"/>
    </font>
    <font>
      <i/>
      <sz val="6"/>
      <color theme="1"/>
      <name val="Calibri"/>
      <family val="2"/>
    </font>
    <font>
      <sz val="7"/>
      <color theme="1"/>
      <name val="Arial"/>
      <family val="2"/>
    </font>
    <font>
      <b/>
      <sz val="11"/>
      <color rgb="FFFF32A9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ptos Narrow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8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8D4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indexed="64"/>
      </patternFill>
    </fill>
    <fill>
      <patternFill patternType="lightHorizontal"/>
    </fill>
    <fill>
      <patternFill patternType="lightHorizontal">
        <bgColor rgb="FFF2F2F2"/>
      </patternFill>
    </fill>
    <fill>
      <patternFill patternType="solid">
        <fgColor rgb="FFC00000"/>
        <bgColor rgb="FFC00000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rgb="FFC00000"/>
      </patternFill>
    </fill>
    <fill>
      <patternFill patternType="solid">
        <fgColor theme="7"/>
        <bgColor rgb="FFC000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C00000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4" borderId="2" xfId="0" applyFont="1" applyFill="1" applyBorder="1" applyAlignment="1">
      <alignment horizontal="center" textRotation="90" wrapText="1"/>
    </xf>
    <xf numFmtId="0" fontId="2" fillId="5" borderId="2" xfId="0" applyFont="1" applyFill="1" applyBorder="1" applyAlignment="1">
      <alignment horizontal="center" textRotation="90" wrapText="1"/>
    </xf>
    <xf numFmtId="0" fontId="2" fillId="6" borderId="2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textRotation="90" wrapText="1"/>
    </xf>
    <xf numFmtId="0" fontId="2" fillId="8" borderId="2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0" fillId="0" borderId="5" xfId="0" applyBorder="1"/>
    <xf numFmtId="0" fontId="0" fillId="0" borderId="7" xfId="0" applyBorder="1"/>
    <xf numFmtId="0" fontId="3" fillId="0" borderId="8" xfId="0" applyFont="1" applyBorder="1" applyAlignment="1">
      <alignment horizontal="right" wrapText="1"/>
    </xf>
    <xf numFmtId="0" fontId="2" fillId="10" borderId="8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11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11" borderId="8" xfId="0" applyFont="1" applyFill="1" applyBorder="1" applyAlignment="1">
      <alignment wrapText="1"/>
    </xf>
    <xf numFmtId="0" fontId="4" fillId="13" borderId="8" xfId="0" applyFont="1" applyFill="1" applyBorder="1" applyAlignment="1">
      <alignment wrapText="1"/>
    </xf>
    <xf numFmtId="0" fontId="7" fillId="12" borderId="8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0" fillId="9" borderId="11" xfId="0" applyFill="1" applyBorder="1"/>
    <xf numFmtId="0" fontId="2" fillId="1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11" borderId="4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0" fillId="0" borderId="18" xfId="0" applyBorder="1"/>
    <xf numFmtId="0" fontId="2" fillId="11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0" fontId="0" fillId="0" borderId="13" xfId="0" applyBorder="1"/>
    <xf numFmtId="0" fontId="6" fillId="0" borderId="5" xfId="0" applyFont="1" applyBorder="1"/>
    <xf numFmtId="0" fontId="11" fillId="0" borderId="5" xfId="0" applyFont="1" applyBorder="1"/>
    <xf numFmtId="0" fontId="13" fillId="0" borderId="5" xfId="0" applyFont="1" applyBorder="1"/>
    <xf numFmtId="0" fontId="6" fillId="0" borderId="9" xfId="0" applyFont="1" applyBorder="1"/>
    <xf numFmtId="0" fontId="0" fillId="9" borderId="20" xfId="0" applyFill="1" applyBorder="1"/>
    <xf numFmtId="0" fontId="0" fillId="9" borderId="19" xfId="0" applyFill="1" applyBorder="1"/>
    <xf numFmtId="0" fontId="2" fillId="11" borderId="8" xfId="0" applyFont="1" applyFill="1" applyBorder="1"/>
    <xf numFmtId="0" fontId="12" fillId="0" borderId="8" xfId="0" applyFont="1" applyBorder="1"/>
    <xf numFmtId="0" fontId="6" fillId="0" borderId="8" xfId="0" applyFont="1" applyBorder="1"/>
    <xf numFmtId="0" fontId="6" fillId="0" borderId="21" xfId="0" applyFont="1" applyBorder="1"/>
    <xf numFmtId="0" fontId="0" fillId="0" borderId="21" xfId="0" applyBorder="1"/>
    <xf numFmtId="0" fontId="6" fillId="0" borderId="12" xfId="0" applyFont="1" applyBorder="1"/>
    <xf numFmtId="0" fontId="6" fillId="0" borderId="13" xfId="0" applyFont="1" applyBorder="1"/>
    <xf numFmtId="0" fontId="6" fillId="0" borderId="23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24" xfId="0" applyFont="1" applyBorder="1"/>
    <xf numFmtId="0" fontId="11" fillId="0" borderId="13" xfId="0" applyFont="1" applyBorder="1"/>
    <xf numFmtId="0" fontId="0" fillId="0" borderId="24" xfId="0" applyBorder="1"/>
    <xf numFmtId="0" fontId="0" fillId="0" borderId="23" xfId="0" applyBorder="1"/>
    <xf numFmtId="0" fontId="6" fillId="0" borderId="6" xfId="0" applyFont="1" applyBorder="1"/>
    <xf numFmtId="0" fontId="14" fillId="9" borderId="2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2" fillId="0" borderId="21" xfId="0" applyFont="1" applyBorder="1" applyAlignment="1">
      <alignment horizontal="right" textRotation="90" wrapText="1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3" fillId="14" borderId="8" xfId="0" applyFont="1" applyFill="1" applyBorder="1" applyAlignment="1">
      <alignment horizontal="right" wrapText="1"/>
    </xf>
    <xf numFmtId="0" fontId="2" fillId="15" borderId="8" xfId="0" applyFont="1" applyFill="1" applyBorder="1" applyAlignment="1">
      <alignment wrapText="1"/>
    </xf>
    <xf numFmtId="0" fontId="4" fillId="14" borderId="8" xfId="0" applyFont="1" applyFill="1" applyBorder="1" applyAlignment="1">
      <alignment wrapText="1"/>
    </xf>
    <xf numFmtId="0" fontId="6" fillId="14" borderId="5" xfId="0" applyFont="1" applyFill="1" applyBorder="1"/>
    <xf numFmtId="0" fontId="0" fillId="14" borderId="21" xfId="0" applyFill="1" applyBorder="1"/>
    <xf numFmtId="0" fontId="4" fillId="11" borderId="19" xfId="0" applyFont="1" applyFill="1" applyBorder="1" applyAlignment="1">
      <alignment wrapText="1"/>
    </xf>
    <xf numFmtId="0" fontId="4" fillId="11" borderId="11" xfId="0" applyFont="1" applyFill="1" applyBorder="1" applyAlignment="1">
      <alignment wrapText="1"/>
    </xf>
    <xf numFmtId="0" fontId="4" fillId="11" borderId="20" xfId="0" applyFont="1" applyFill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13" borderId="27" xfId="0" applyFont="1" applyFill="1" applyBorder="1" applyAlignment="1">
      <alignment wrapText="1"/>
    </xf>
    <xf numFmtId="0" fontId="4" fillId="15" borderId="11" xfId="0" applyFont="1" applyFill="1" applyBorder="1" applyAlignment="1">
      <alignment wrapText="1"/>
    </xf>
    <xf numFmtId="0" fontId="8" fillId="12" borderId="11" xfId="0" applyFont="1" applyFill="1" applyBorder="1" applyAlignment="1">
      <alignment wrapText="1"/>
    </xf>
    <xf numFmtId="0" fontId="6" fillId="14" borderId="9" xfId="0" applyFont="1" applyFill="1" applyBorder="1"/>
    <xf numFmtId="0" fontId="4" fillId="14" borderId="26" xfId="0" applyFont="1" applyFill="1" applyBorder="1" applyAlignment="1">
      <alignment wrapText="1"/>
    </xf>
    <xf numFmtId="0" fontId="8" fillId="0" borderId="26" xfId="0" applyFont="1" applyBorder="1" applyAlignment="1">
      <alignment wrapText="1"/>
    </xf>
    <xf numFmtId="0" fontId="4" fillId="13" borderId="26" xfId="0" applyFont="1" applyFill="1" applyBorder="1" applyAlignment="1">
      <alignment wrapText="1"/>
    </xf>
    <xf numFmtId="0" fontId="6" fillId="0" borderId="26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0" xfId="0" applyFont="1" applyBorder="1"/>
    <xf numFmtId="0" fontId="4" fillId="0" borderId="29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14" fillId="9" borderId="30" xfId="0" applyFont="1" applyFill="1" applyBorder="1" applyAlignment="1">
      <alignment horizontal="center" wrapText="1"/>
    </xf>
    <xf numFmtId="0" fontId="2" fillId="14" borderId="30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6" xfId="0" applyBorder="1"/>
    <xf numFmtId="0" fontId="16" fillId="16" borderId="40" xfId="0" applyFont="1" applyFill="1" applyBorder="1" applyAlignment="1">
      <alignment horizontal="center"/>
    </xf>
    <xf numFmtId="0" fontId="16" fillId="16" borderId="41" xfId="0" applyFont="1" applyFill="1" applyBorder="1" applyAlignment="1">
      <alignment horizontal="center"/>
    </xf>
    <xf numFmtId="0" fontId="16" fillId="16" borderId="42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/>
    <xf numFmtId="2" fontId="0" fillId="0" borderId="36" xfId="0" applyNumberFormat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8" fontId="0" fillId="0" borderId="5" xfId="0" applyNumberFormat="1" applyBorder="1"/>
    <xf numFmtId="0" fontId="16" fillId="18" borderId="40" xfId="0" applyFont="1" applyFill="1" applyBorder="1" applyAlignment="1">
      <alignment horizontal="center"/>
    </xf>
    <xf numFmtId="0" fontId="16" fillId="18" borderId="41" xfId="0" applyFont="1" applyFill="1" applyBorder="1" applyAlignment="1">
      <alignment horizontal="center"/>
    </xf>
    <xf numFmtId="0" fontId="16" fillId="18" borderId="42" xfId="0" applyFont="1" applyFill="1" applyBorder="1" applyAlignment="1">
      <alignment horizontal="center" vertical="center" wrapText="1"/>
    </xf>
    <xf numFmtId="16" fontId="0" fillId="0" borderId="5" xfId="0" applyNumberFormat="1" applyBorder="1"/>
    <xf numFmtId="0" fontId="16" fillId="19" borderId="40" xfId="0" applyFont="1" applyFill="1" applyBorder="1" applyAlignment="1">
      <alignment horizontal="center"/>
    </xf>
    <xf numFmtId="0" fontId="16" fillId="19" borderId="41" xfId="0" applyFont="1" applyFill="1" applyBorder="1" applyAlignment="1">
      <alignment horizontal="center"/>
    </xf>
    <xf numFmtId="0" fontId="16" fillId="19" borderId="42" xfId="0" applyFont="1" applyFill="1" applyBorder="1" applyAlignment="1">
      <alignment horizontal="center" vertical="center" wrapText="1"/>
    </xf>
    <xf numFmtId="165" fontId="0" fillId="0" borderId="5" xfId="0" applyNumberFormat="1" applyBorder="1"/>
    <xf numFmtId="164" fontId="0" fillId="0" borderId="36" xfId="0" applyNumberFormat="1" applyBorder="1"/>
    <xf numFmtId="0" fontId="0" fillId="0" borderId="45" xfId="0" applyBorder="1"/>
    <xf numFmtId="0" fontId="0" fillId="0" borderId="46" xfId="0" applyBorder="1"/>
    <xf numFmtId="164" fontId="0" fillId="0" borderId="0" xfId="0" applyNumberFormat="1"/>
    <xf numFmtId="0" fontId="16" fillId="21" borderId="40" xfId="0" applyFont="1" applyFill="1" applyBorder="1" applyAlignment="1">
      <alignment horizontal="center"/>
    </xf>
    <xf numFmtId="0" fontId="16" fillId="21" borderId="41" xfId="0" applyFont="1" applyFill="1" applyBorder="1" applyAlignment="1">
      <alignment horizontal="center"/>
    </xf>
    <xf numFmtId="164" fontId="16" fillId="21" borderId="42" xfId="0" applyNumberFormat="1" applyFont="1" applyFill="1" applyBorder="1" applyAlignment="1">
      <alignment horizontal="center" vertical="center" wrapText="1"/>
    </xf>
    <xf numFmtId="0" fontId="0" fillId="22" borderId="32" xfId="0" applyFill="1" applyBorder="1"/>
    <xf numFmtId="0" fontId="0" fillId="22" borderId="33" xfId="0" applyFill="1" applyBorder="1"/>
    <xf numFmtId="0" fontId="0" fillId="22" borderId="34" xfId="0" applyFill="1" applyBorder="1"/>
    <xf numFmtId="0" fontId="0" fillId="22" borderId="35" xfId="0" applyFill="1" applyBorder="1"/>
    <xf numFmtId="0" fontId="0" fillId="22" borderId="5" xfId="0" applyFill="1" applyBorder="1"/>
    <xf numFmtId="0" fontId="0" fillId="22" borderId="36" xfId="0" applyFill="1" applyBorder="1"/>
    <xf numFmtId="165" fontId="0" fillId="22" borderId="5" xfId="0" applyNumberFormat="1" applyFill="1" applyBorder="1"/>
    <xf numFmtId="164" fontId="0" fillId="22" borderId="36" xfId="0" applyNumberFormat="1" applyFill="1" applyBorder="1"/>
    <xf numFmtId="0" fontId="0" fillId="22" borderId="5" xfId="0" applyFill="1" applyBorder="1" applyAlignment="1">
      <alignment horizontal="center"/>
    </xf>
    <xf numFmtId="2" fontId="0" fillId="22" borderId="5" xfId="0" applyNumberFormat="1" applyFill="1" applyBorder="1"/>
    <xf numFmtId="2" fontId="0" fillId="22" borderId="36" xfId="0" applyNumberFormat="1" applyFill="1" applyBorder="1"/>
    <xf numFmtId="0" fontId="0" fillId="22" borderId="5" xfId="0" applyFill="1" applyBorder="1" applyAlignment="1">
      <alignment horizontal="center" wrapText="1"/>
    </xf>
    <xf numFmtId="0" fontId="0" fillId="22" borderId="37" xfId="0" applyFill="1" applyBorder="1"/>
    <xf numFmtId="0" fontId="0" fillId="22" borderId="6" xfId="0" applyFill="1" applyBorder="1"/>
    <xf numFmtId="0" fontId="0" fillId="22" borderId="6" xfId="0" applyFill="1" applyBorder="1" applyAlignment="1">
      <alignment horizontal="center"/>
    </xf>
    <xf numFmtId="2" fontId="0" fillId="22" borderId="6" xfId="0" applyNumberFormat="1" applyFill="1" applyBorder="1"/>
    <xf numFmtId="2" fontId="0" fillId="22" borderId="7" xfId="0" applyNumberFormat="1" applyFill="1" applyBorder="1"/>
    <xf numFmtId="0" fontId="0" fillId="22" borderId="0" xfId="0" applyFill="1"/>
    <xf numFmtId="0" fontId="0" fillId="22" borderId="0" xfId="0" applyFill="1" applyAlignment="1">
      <alignment horizontal="center"/>
    </xf>
    <xf numFmtId="2" fontId="0" fillId="22" borderId="0" xfId="0" applyNumberFormat="1" applyFill="1"/>
    <xf numFmtId="0" fontId="0" fillId="9" borderId="30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18" fillId="5" borderId="44" xfId="0" applyFont="1" applyFill="1" applyBorder="1" applyAlignment="1">
      <alignment horizontal="center" vertical="center"/>
    </xf>
    <xf numFmtId="0" fontId="18" fillId="20" borderId="44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4" fontId="0" fillId="9" borderId="30" xfId="0" applyNumberFormat="1" applyFill="1" applyBorder="1" applyAlignment="1">
      <alignment horizontal="center"/>
    </xf>
    <xf numFmtId="0" fontId="17" fillId="17" borderId="14" xfId="0" applyFont="1" applyFill="1" applyBorder="1" applyAlignment="1">
      <alignment horizontal="center" vertical="center"/>
    </xf>
    <xf numFmtId="0" fontId="17" fillId="17" borderId="15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left"/>
    </xf>
    <xf numFmtId="0" fontId="10" fillId="9" borderId="15" xfId="0" applyFont="1" applyFill="1" applyBorder="1" applyAlignment="1">
      <alignment horizontal="left"/>
    </xf>
    <xf numFmtId="0" fontId="10" fillId="9" borderId="16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2" fontId="0" fillId="0" borderId="33" xfId="0" applyNumberFormat="1" applyFill="1" applyBorder="1"/>
    <xf numFmtId="2" fontId="0" fillId="0" borderId="5" xfId="0" applyNumberFormat="1" applyFill="1" applyBorder="1"/>
    <xf numFmtId="0" fontId="0" fillId="0" borderId="5" xfId="0" applyFill="1" applyBorder="1"/>
    <xf numFmtId="0" fontId="0" fillId="0" borderId="36" xfId="0" applyFont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Fill="1" applyBorder="1"/>
    <xf numFmtId="2" fontId="0" fillId="0" borderId="36" xfId="0" applyNumberFormat="1" applyFont="1" applyFill="1" applyBorder="1"/>
    <xf numFmtId="0" fontId="0" fillId="0" borderId="36" xfId="0" applyFill="1" applyBorder="1"/>
    <xf numFmtId="0" fontId="0" fillId="0" borderId="35" xfId="0" applyFill="1" applyBorder="1"/>
    <xf numFmtId="165" fontId="0" fillId="0" borderId="5" xfId="0" applyNumberFormat="1" applyFill="1" applyBorder="1"/>
    <xf numFmtId="0" fontId="0" fillId="0" borderId="36" xfId="0" applyFill="1" applyBorder="1" applyAlignment="1">
      <alignment wrapText="1"/>
    </xf>
    <xf numFmtId="2" fontId="0" fillId="22" borderId="5" xfId="0" applyNumberFormat="1" applyFont="1" applyFill="1" applyBorder="1"/>
    <xf numFmtId="0" fontId="0" fillId="0" borderId="35" xfId="0" applyFont="1" applyFill="1" applyBorder="1"/>
    <xf numFmtId="0" fontId="0" fillId="0" borderId="36" xfId="0" applyFont="1" applyFill="1" applyBorder="1"/>
    <xf numFmtId="165" fontId="0" fillId="0" borderId="5" xfId="0" applyNumberFormat="1" applyFont="1" applyFill="1" applyBorder="1"/>
    <xf numFmtId="165" fontId="0" fillId="0" borderId="6" xfId="0" applyNumberFormat="1" applyFill="1" applyBorder="1"/>
    <xf numFmtId="165" fontId="0" fillId="0" borderId="0" xfId="0" applyNumberFormat="1" applyFill="1"/>
    <xf numFmtId="0" fontId="0" fillId="0" borderId="0" xfId="0" applyFill="1"/>
    <xf numFmtId="0" fontId="0" fillId="0" borderId="9" xfId="0" applyBorder="1"/>
    <xf numFmtId="165" fontId="0" fillId="0" borderId="47" xfId="0" applyNumberFormat="1" applyBorder="1"/>
    <xf numFmtId="164" fontId="0" fillId="0" borderId="48" xfId="0" applyNumberFormat="1" applyBorder="1"/>
    <xf numFmtId="0" fontId="0" fillId="0" borderId="49" xfId="0" applyBorder="1"/>
    <xf numFmtId="0" fontId="0" fillId="9" borderId="5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165" fontId="0" fillId="0" borderId="53" xfId="0" applyNumberFormat="1" applyBorder="1"/>
    <xf numFmtId="164" fontId="0" fillId="0" borderId="5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D4D6"/>
      <color rgb="FFFF32A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ie Rogers" id="{6EDB29DE-1F96-CD4B-AC69-FB04F7D07E23}" userId="S::krogers@minidokaschools.org::963c0e02-cab3-4718-ba8c-acd33a5acfc4" providerId="AD"/>
</personList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98" dT="2024-05-29T21:05:15.39" personId="{6EDB29DE-1F96-CD4B-AC69-FB04F7D07E23}" id="{C04ABE45-D593-884F-8A13-44A8055C10EE}">
    <text>Call on ct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BFF0-7408-384B-82E3-3760C3A0241A}">
  <dimension ref="A1:AW124"/>
  <sheetViews>
    <sheetView tabSelected="1" zoomScaleNormal="100" workbookViewId="0">
      <pane ySplit="1" topLeftCell="A2" activePane="bottomLeft" state="frozen"/>
      <selection pane="bottomLeft" activeCell="AF2" sqref="AF2"/>
    </sheetView>
  </sheetViews>
  <sheetFormatPr baseColWidth="10" defaultRowHeight="16" x14ac:dyDescent="0.2"/>
  <cols>
    <col min="1" max="1" width="5.1640625" customWidth="1"/>
    <col min="2" max="2" width="25.5" customWidth="1"/>
    <col min="3" max="3" width="12.33203125" customWidth="1"/>
    <col min="4" max="4" width="14.33203125" customWidth="1"/>
    <col min="5" max="5" width="12.83203125" customWidth="1"/>
    <col min="6" max="28" width="4.83203125" hidden="1" customWidth="1"/>
    <col min="29" max="29" width="10.83203125" hidden="1" customWidth="1"/>
    <col min="32" max="32" width="10.83203125" customWidth="1"/>
    <col min="34" max="34" width="10.83203125" customWidth="1"/>
    <col min="37" max="37" width="10.83203125" customWidth="1"/>
    <col min="39" max="39" width="10.83203125" customWidth="1"/>
    <col min="40" max="40" width="14.83203125" customWidth="1"/>
    <col min="42" max="42" width="10.83203125" customWidth="1"/>
    <col min="44" max="49" width="10.83203125" customWidth="1"/>
  </cols>
  <sheetData>
    <row r="1" spans="1:49" ht="147" customHeight="1" thickBot="1" x14ac:dyDescent="0.25">
      <c r="A1" s="164" t="s">
        <v>0</v>
      </c>
      <c r="B1" s="164"/>
      <c r="C1" s="164"/>
      <c r="D1" s="164"/>
      <c r="E1" s="164"/>
      <c r="F1" s="2" t="s">
        <v>1</v>
      </c>
      <c r="G1" s="3" t="s">
        <v>2</v>
      </c>
      <c r="H1" s="4" t="s">
        <v>3</v>
      </c>
      <c r="I1" s="5" t="s">
        <v>4</v>
      </c>
      <c r="J1" s="6" t="s">
        <v>5</v>
      </c>
      <c r="K1" s="7" t="s">
        <v>6</v>
      </c>
      <c r="L1" s="8" t="s">
        <v>7</v>
      </c>
      <c r="M1" s="9" t="s">
        <v>8</v>
      </c>
      <c r="N1" s="3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3" t="s">
        <v>16</v>
      </c>
      <c r="V1" s="4" t="s">
        <v>17</v>
      </c>
      <c r="W1" s="5" t="s">
        <v>18</v>
      </c>
      <c r="X1" s="6" t="s">
        <v>19</v>
      </c>
      <c r="Y1" s="7" t="s">
        <v>20</v>
      </c>
      <c r="Z1" s="8" t="s">
        <v>21</v>
      </c>
      <c r="AA1" s="9" t="s">
        <v>22</v>
      </c>
      <c r="AB1" s="3" t="s">
        <v>23</v>
      </c>
      <c r="AC1" s="1" t="s">
        <v>24</v>
      </c>
      <c r="AD1" s="158" t="s">
        <v>302</v>
      </c>
      <c r="AE1" s="159"/>
      <c r="AF1" s="159"/>
      <c r="AG1" s="159"/>
      <c r="AH1" s="160"/>
      <c r="AI1" s="153" t="s">
        <v>689</v>
      </c>
      <c r="AJ1" s="153"/>
      <c r="AK1" s="153"/>
      <c r="AL1" s="153"/>
      <c r="AM1" s="153"/>
      <c r="AN1" s="154" t="s">
        <v>772</v>
      </c>
      <c r="AO1" s="154"/>
      <c r="AP1" s="154"/>
      <c r="AQ1" s="154"/>
      <c r="AR1" s="154"/>
      <c r="AS1" s="155" t="s">
        <v>542</v>
      </c>
      <c r="AT1" s="156"/>
      <c r="AU1" s="156"/>
      <c r="AV1" s="156"/>
      <c r="AW1" s="156"/>
    </row>
    <row r="2" spans="1:49" ht="46" thickBot="1" x14ac:dyDescent="0.3">
      <c r="A2" s="37">
        <v>2000</v>
      </c>
      <c r="B2" s="161" t="s">
        <v>66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54">
        <f>SUM(AC3:AC20)</f>
        <v>3644</v>
      </c>
      <c r="AD2" s="103" t="s">
        <v>297</v>
      </c>
      <c r="AE2" s="104" t="s">
        <v>298</v>
      </c>
      <c r="AF2" s="106" t="s">
        <v>299</v>
      </c>
      <c r="AG2" s="104" t="s">
        <v>300</v>
      </c>
      <c r="AH2" s="105" t="s">
        <v>301</v>
      </c>
      <c r="AI2" s="119" t="s">
        <v>297</v>
      </c>
      <c r="AJ2" s="120" t="s">
        <v>298</v>
      </c>
      <c r="AK2" s="120" t="s">
        <v>299</v>
      </c>
      <c r="AL2" s="120" t="s">
        <v>300</v>
      </c>
      <c r="AM2" s="121" t="s">
        <v>301</v>
      </c>
      <c r="AN2" s="127" t="s">
        <v>297</v>
      </c>
      <c r="AO2" s="128" t="s">
        <v>298</v>
      </c>
      <c r="AP2" s="128" t="s">
        <v>299</v>
      </c>
      <c r="AQ2" s="128" t="s">
        <v>300</v>
      </c>
      <c r="AR2" s="129" t="s">
        <v>301</v>
      </c>
      <c r="AS2" s="115" t="s">
        <v>297</v>
      </c>
      <c r="AT2" s="116" t="s">
        <v>298</v>
      </c>
      <c r="AU2" s="116" t="s">
        <v>299</v>
      </c>
      <c r="AV2" s="116" t="s">
        <v>300</v>
      </c>
      <c r="AW2" s="117" t="s">
        <v>301</v>
      </c>
    </row>
    <row r="3" spans="1:49" ht="17" customHeight="1" thickBot="1" x14ac:dyDescent="0.25">
      <c r="A3" s="12">
        <v>2001</v>
      </c>
      <c r="B3" s="22" t="s">
        <v>68</v>
      </c>
      <c r="C3" s="23" t="s">
        <v>69</v>
      </c>
      <c r="D3" s="24" t="s">
        <v>28</v>
      </c>
      <c r="E3" s="23" t="s">
        <v>70</v>
      </c>
      <c r="F3" s="55"/>
      <c r="G3" s="56"/>
      <c r="H3" s="56"/>
      <c r="I3" s="56">
        <v>25</v>
      </c>
      <c r="J3" s="56">
        <v>4</v>
      </c>
      <c r="K3" s="56"/>
      <c r="L3" s="56">
        <v>10</v>
      </c>
      <c r="M3" s="56"/>
      <c r="N3" s="56">
        <v>4</v>
      </c>
      <c r="O3" s="56">
        <v>6</v>
      </c>
      <c r="P3" s="56">
        <v>2</v>
      </c>
      <c r="Q3" s="56"/>
      <c r="R3" s="56"/>
      <c r="S3" s="56">
        <v>30</v>
      </c>
      <c r="T3" s="56"/>
      <c r="U3" s="56"/>
      <c r="V3" s="56">
        <v>4</v>
      </c>
      <c r="W3" s="56">
        <v>4</v>
      </c>
      <c r="X3" s="56">
        <v>6</v>
      </c>
      <c r="Y3" s="56"/>
      <c r="Z3" s="56">
        <v>75</v>
      </c>
      <c r="AA3" s="56">
        <v>3</v>
      </c>
      <c r="AB3" s="57"/>
      <c r="AC3" s="92">
        <f>SUM(F3:AB3)</f>
        <v>173</v>
      </c>
      <c r="AD3" s="96" t="s">
        <v>303</v>
      </c>
      <c r="AE3" s="97" t="s">
        <v>304</v>
      </c>
      <c r="AF3" s="107">
        <v>82100</v>
      </c>
      <c r="AG3" s="165">
        <v>24.1</v>
      </c>
      <c r="AH3" s="98">
        <f>AG3/1000</f>
        <v>2.41E-2</v>
      </c>
      <c r="AI3" s="130" t="s">
        <v>305</v>
      </c>
      <c r="AJ3" s="131">
        <v>1000</v>
      </c>
      <c r="AK3" s="131" t="s">
        <v>543</v>
      </c>
      <c r="AL3" s="131">
        <v>59.49</v>
      </c>
      <c r="AM3" s="132">
        <f>AL3/AJ3</f>
        <v>5.9490000000000001E-2</v>
      </c>
      <c r="AN3" s="96" t="s">
        <v>305</v>
      </c>
      <c r="AO3" s="97" t="s">
        <v>690</v>
      </c>
      <c r="AP3" s="97" t="s">
        <v>691</v>
      </c>
      <c r="AQ3" s="185">
        <v>34.799999999999997</v>
      </c>
      <c r="AR3" s="186">
        <v>6.9599999999999995E-2</v>
      </c>
      <c r="AS3" s="187"/>
      <c r="AT3" s="97"/>
      <c r="AU3" s="97"/>
      <c r="AV3" s="97"/>
      <c r="AW3" s="98"/>
    </row>
    <row r="4" spans="1:49" ht="17" customHeight="1" thickBot="1" x14ac:dyDescent="0.25">
      <c r="A4" s="12">
        <v>2002</v>
      </c>
      <c r="B4" s="13" t="s">
        <v>68</v>
      </c>
      <c r="C4" s="14" t="s">
        <v>71</v>
      </c>
      <c r="D4" s="15" t="s">
        <v>28</v>
      </c>
      <c r="E4" s="14" t="s">
        <v>70</v>
      </c>
      <c r="F4" s="58"/>
      <c r="G4" s="59">
        <v>5</v>
      </c>
      <c r="H4" s="59"/>
      <c r="I4" s="59"/>
      <c r="J4" s="59"/>
      <c r="K4" s="59">
        <v>4</v>
      </c>
      <c r="L4" s="59"/>
      <c r="M4" s="59">
        <v>15</v>
      </c>
      <c r="N4" s="59">
        <v>4</v>
      </c>
      <c r="O4" s="59">
        <v>6</v>
      </c>
      <c r="P4" s="59">
        <v>2</v>
      </c>
      <c r="Q4" s="59"/>
      <c r="R4" s="59">
        <v>2</v>
      </c>
      <c r="S4" s="59">
        <v>30</v>
      </c>
      <c r="T4" s="59"/>
      <c r="U4" s="59">
        <v>50</v>
      </c>
      <c r="V4" s="59">
        <v>4</v>
      </c>
      <c r="W4" s="59">
        <v>5</v>
      </c>
      <c r="X4" s="59"/>
      <c r="Y4" s="60">
        <v>4</v>
      </c>
      <c r="Z4" s="59"/>
      <c r="AA4" s="59"/>
      <c r="AB4" s="61"/>
      <c r="AC4" s="92">
        <f t="shared" ref="AC4:AC20" si="0">SUM(F4:AB4)</f>
        <v>131</v>
      </c>
      <c r="AD4" s="99" t="s">
        <v>305</v>
      </c>
      <c r="AE4" s="10" t="s">
        <v>306</v>
      </c>
      <c r="AF4" s="108" t="s">
        <v>307</v>
      </c>
      <c r="AG4" s="166">
        <v>59.91</v>
      </c>
      <c r="AH4" s="100">
        <v>7848.2099999999991</v>
      </c>
      <c r="AI4" s="133" t="s">
        <v>305</v>
      </c>
      <c r="AJ4" s="134">
        <v>1000</v>
      </c>
      <c r="AK4" s="134" t="s">
        <v>544</v>
      </c>
      <c r="AL4" s="134">
        <v>58.24</v>
      </c>
      <c r="AM4" s="135">
        <v>7629.44</v>
      </c>
      <c r="AN4" s="99" t="s">
        <v>305</v>
      </c>
      <c r="AO4" s="10" t="s">
        <v>692</v>
      </c>
      <c r="AP4" s="10" t="s">
        <v>307</v>
      </c>
      <c r="AQ4" s="122">
        <v>79.300000000000011</v>
      </c>
      <c r="AR4" s="123">
        <v>7.9300000000000009E-2</v>
      </c>
      <c r="AS4" s="184"/>
      <c r="AT4" s="10"/>
      <c r="AU4" s="10"/>
      <c r="AV4" s="10"/>
      <c r="AW4" s="100"/>
    </row>
    <row r="5" spans="1:49" ht="17" customHeight="1" thickBot="1" x14ac:dyDescent="0.25">
      <c r="A5" s="12">
        <v>2003</v>
      </c>
      <c r="B5" s="13" t="s">
        <v>68</v>
      </c>
      <c r="C5" s="14" t="s">
        <v>72</v>
      </c>
      <c r="D5" s="15" t="s">
        <v>28</v>
      </c>
      <c r="E5" s="14" t="s">
        <v>70</v>
      </c>
      <c r="F5" s="58"/>
      <c r="G5" s="59"/>
      <c r="H5" s="59"/>
      <c r="I5" s="59">
        <v>100</v>
      </c>
      <c r="J5" s="59"/>
      <c r="K5" s="59">
        <v>2</v>
      </c>
      <c r="L5" s="59"/>
      <c r="M5" s="59"/>
      <c r="N5" s="59">
        <v>4</v>
      </c>
      <c r="O5" s="59"/>
      <c r="P5" s="59">
        <v>2</v>
      </c>
      <c r="Q5" s="59"/>
      <c r="R5" s="59"/>
      <c r="S5" s="59"/>
      <c r="T5" s="59"/>
      <c r="U5" s="59"/>
      <c r="V5" s="59"/>
      <c r="W5" s="59"/>
      <c r="X5" s="59"/>
      <c r="Y5" s="60">
        <v>2</v>
      </c>
      <c r="Z5" s="59">
        <v>75</v>
      </c>
      <c r="AA5" s="59"/>
      <c r="AB5" s="61"/>
      <c r="AC5" s="92">
        <f t="shared" si="0"/>
        <v>185</v>
      </c>
      <c r="AD5" s="99" t="s">
        <v>308</v>
      </c>
      <c r="AE5" s="10" t="s">
        <v>306</v>
      </c>
      <c r="AF5" s="108" t="s">
        <v>309</v>
      </c>
      <c r="AG5" s="166">
        <v>56.66</v>
      </c>
      <c r="AH5" s="100">
        <v>10482.099999999999</v>
      </c>
      <c r="AI5" s="133" t="s">
        <v>305</v>
      </c>
      <c r="AJ5" s="134">
        <v>1000</v>
      </c>
      <c r="AK5" s="134" t="s">
        <v>545</v>
      </c>
      <c r="AL5" s="134">
        <v>54.88</v>
      </c>
      <c r="AM5" s="135">
        <v>10152.799999999999</v>
      </c>
      <c r="AN5" s="99" t="s">
        <v>305</v>
      </c>
      <c r="AO5" s="10" t="s">
        <v>692</v>
      </c>
      <c r="AP5" s="10" t="s">
        <v>309</v>
      </c>
      <c r="AQ5" s="122">
        <v>75.84</v>
      </c>
      <c r="AR5" s="123">
        <v>7.5840000000000005E-2</v>
      </c>
      <c r="AS5" s="184"/>
      <c r="AT5" s="10"/>
      <c r="AU5" s="10"/>
      <c r="AV5" s="10"/>
      <c r="AW5" s="100"/>
    </row>
    <row r="6" spans="1:49" ht="26" customHeight="1" thickBot="1" x14ac:dyDescent="0.25">
      <c r="A6" s="12">
        <v>2004</v>
      </c>
      <c r="B6" s="13" t="s">
        <v>94</v>
      </c>
      <c r="C6" s="14" t="s">
        <v>284</v>
      </c>
      <c r="D6" s="15" t="s">
        <v>28</v>
      </c>
      <c r="E6" s="14" t="s">
        <v>95</v>
      </c>
      <c r="F6" s="58"/>
      <c r="G6" s="59">
        <v>2</v>
      </c>
      <c r="H6" s="59">
        <v>1</v>
      </c>
      <c r="I6" s="59">
        <v>90</v>
      </c>
      <c r="J6" s="59"/>
      <c r="K6" s="59"/>
      <c r="L6" s="59">
        <v>5</v>
      </c>
      <c r="M6" s="59">
        <v>2</v>
      </c>
      <c r="N6" s="59">
        <v>2</v>
      </c>
      <c r="O6" s="59">
        <v>4</v>
      </c>
      <c r="P6" s="59"/>
      <c r="Q6" s="59">
        <v>18</v>
      </c>
      <c r="R6" s="59"/>
      <c r="S6" s="59">
        <v>50</v>
      </c>
      <c r="T6" s="59"/>
      <c r="U6" s="59">
        <v>100</v>
      </c>
      <c r="V6" s="59">
        <v>3</v>
      </c>
      <c r="W6" s="59"/>
      <c r="X6" s="59"/>
      <c r="Y6" s="59"/>
      <c r="Z6" s="59"/>
      <c r="AA6" s="59">
        <v>1</v>
      </c>
      <c r="AB6" s="61"/>
      <c r="AC6" s="92">
        <f t="shared" si="0"/>
        <v>278</v>
      </c>
      <c r="AD6" s="99" t="s">
        <v>310</v>
      </c>
      <c r="AE6" s="10" t="s">
        <v>311</v>
      </c>
      <c r="AF6" s="108">
        <v>75544638</v>
      </c>
      <c r="AG6" s="166">
        <v>21.13</v>
      </c>
      <c r="AH6" s="100">
        <v>5874.1399999999994</v>
      </c>
      <c r="AI6" s="133" t="s">
        <v>305</v>
      </c>
      <c r="AJ6" s="134">
        <v>2500</v>
      </c>
      <c r="AK6" s="134" t="s">
        <v>546</v>
      </c>
      <c r="AL6" s="134">
        <v>17.809999999999999</v>
      </c>
      <c r="AM6" s="135">
        <v>4951.18</v>
      </c>
      <c r="AN6" s="99" t="s">
        <v>305</v>
      </c>
      <c r="AO6" s="10" t="s">
        <v>693</v>
      </c>
      <c r="AP6" s="10" t="s">
        <v>694</v>
      </c>
      <c r="AQ6" s="122">
        <v>23.360000000000003</v>
      </c>
      <c r="AR6" s="123">
        <v>9.3440000000000016E-3</v>
      </c>
      <c r="AS6" s="184"/>
      <c r="AT6" s="10"/>
      <c r="AU6" s="10"/>
      <c r="AV6" s="10"/>
      <c r="AW6" s="100"/>
    </row>
    <row r="7" spans="1:49" ht="26" customHeight="1" thickBot="1" x14ac:dyDescent="0.25">
      <c r="A7" s="12">
        <v>2005</v>
      </c>
      <c r="B7" s="17" t="s">
        <v>96</v>
      </c>
      <c r="C7" s="14" t="s">
        <v>285</v>
      </c>
      <c r="D7" s="15" t="s">
        <v>28</v>
      </c>
      <c r="E7" s="14" t="s">
        <v>97</v>
      </c>
      <c r="F7" s="58">
        <v>2</v>
      </c>
      <c r="G7" s="59">
        <v>20</v>
      </c>
      <c r="H7" s="59"/>
      <c r="I7" s="59">
        <v>90</v>
      </c>
      <c r="J7" s="59"/>
      <c r="K7" s="59">
        <v>4</v>
      </c>
      <c r="L7" s="59"/>
      <c r="M7" s="59">
        <v>3</v>
      </c>
      <c r="N7" s="59"/>
      <c r="O7" s="59"/>
      <c r="P7" s="59"/>
      <c r="Q7" s="59">
        <v>5</v>
      </c>
      <c r="R7" s="59"/>
      <c r="S7" s="59">
        <v>50</v>
      </c>
      <c r="T7" s="59"/>
      <c r="U7" s="59">
        <v>100</v>
      </c>
      <c r="V7" s="59">
        <v>6</v>
      </c>
      <c r="W7" s="59"/>
      <c r="X7" s="59"/>
      <c r="Y7" s="59"/>
      <c r="Z7" s="59"/>
      <c r="AA7" s="59">
        <v>2</v>
      </c>
      <c r="AB7" s="61"/>
      <c r="AC7" s="92">
        <f t="shared" si="0"/>
        <v>282</v>
      </c>
      <c r="AD7" s="99" t="s">
        <v>310</v>
      </c>
      <c r="AE7" s="10" t="s">
        <v>311</v>
      </c>
      <c r="AF7" s="108">
        <v>75544613</v>
      </c>
      <c r="AG7" s="166">
        <v>33.35</v>
      </c>
      <c r="AH7" s="100">
        <v>9404.7000000000007</v>
      </c>
      <c r="AI7" s="133" t="s">
        <v>305</v>
      </c>
      <c r="AJ7" s="134">
        <v>2500</v>
      </c>
      <c r="AK7" s="134" t="s">
        <v>547</v>
      </c>
      <c r="AL7" s="134">
        <v>25.26</v>
      </c>
      <c r="AM7" s="135">
        <v>7123.32</v>
      </c>
      <c r="AN7" s="99" t="s">
        <v>305</v>
      </c>
      <c r="AO7" s="10" t="s">
        <v>693</v>
      </c>
      <c r="AP7" s="10" t="s">
        <v>695</v>
      </c>
      <c r="AQ7" s="122">
        <v>34.83</v>
      </c>
      <c r="AR7" s="123">
        <v>1.3932E-2</v>
      </c>
      <c r="AS7" s="184"/>
      <c r="AT7" s="10"/>
      <c r="AU7" s="10"/>
      <c r="AV7" s="10"/>
      <c r="AW7" s="100"/>
    </row>
    <row r="8" spans="1:49" ht="17" thickBot="1" x14ac:dyDescent="0.25">
      <c r="A8" s="12">
        <v>2006</v>
      </c>
      <c r="B8" s="39" t="s">
        <v>293</v>
      </c>
      <c r="C8" s="40" t="s">
        <v>294</v>
      </c>
      <c r="D8" s="15" t="s">
        <v>28</v>
      </c>
      <c r="E8" s="41"/>
      <c r="F8" s="62"/>
      <c r="G8" s="62"/>
      <c r="H8" s="62"/>
      <c r="I8" s="62"/>
      <c r="J8" s="62"/>
      <c r="K8" s="62"/>
      <c r="L8" s="62"/>
      <c r="M8" s="62"/>
      <c r="N8" s="62">
        <v>5</v>
      </c>
      <c r="O8" s="62"/>
      <c r="P8" s="62"/>
      <c r="Q8" s="62"/>
      <c r="R8" s="62"/>
      <c r="S8" s="62">
        <v>20</v>
      </c>
      <c r="T8" s="62"/>
      <c r="U8" s="62">
        <v>50</v>
      </c>
      <c r="V8" s="62"/>
      <c r="W8" s="62"/>
      <c r="X8" s="62"/>
      <c r="Y8" s="62"/>
      <c r="Z8" s="62">
        <v>75</v>
      </c>
      <c r="AA8" s="62"/>
      <c r="AB8" s="63"/>
      <c r="AC8" s="92">
        <f t="shared" si="0"/>
        <v>150</v>
      </c>
      <c r="AD8" s="99" t="s">
        <v>312</v>
      </c>
      <c r="AE8" s="10" t="s">
        <v>311</v>
      </c>
      <c r="AF8" s="108">
        <v>75544613</v>
      </c>
      <c r="AG8" s="166">
        <v>33.35</v>
      </c>
      <c r="AH8" s="100">
        <v>5002.5</v>
      </c>
      <c r="AI8" s="133" t="s">
        <v>305</v>
      </c>
      <c r="AJ8" s="134">
        <v>2500</v>
      </c>
      <c r="AK8" s="134" t="s">
        <v>547</v>
      </c>
      <c r="AL8" s="134">
        <v>25.26</v>
      </c>
      <c r="AM8" s="135">
        <v>3789</v>
      </c>
      <c r="AN8" s="99"/>
      <c r="AO8" s="10"/>
      <c r="AP8" s="10"/>
      <c r="AQ8" s="122"/>
      <c r="AR8" s="123"/>
      <c r="AS8" s="184"/>
      <c r="AT8" s="10"/>
      <c r="AU8" s="10"/>
      <c r="AV8" s="10"/>
      <c r="AW8" s="100"/>
    </row>
    <row r="9" spans="1:49" ht="26" customHeight="1" thickBot="1" x14ac:dyDescent="0.25">
      <c r="A9" s="12">
        <v>2007</v>
      </c>
      <c r="B9" s="17" t="s">
        <v>92</v>
      </c>
      <c r="C9" s="14" t="s">
        <v>286</v>
      </c>
      <c r="D9" s="15" t="s">
        <v>28</v>
      </c>
      <c r="E9" s="14" t="s">
        <v>93</v>
      </c>
      <c r="F9" s="58"/>
      <c r="G9" s="59">
        <v>20</v>
      </c>
      <c r="H9" s="59"/>
      <c r="I9" s="59">
        <v>15</v>
      </c>
      <c r="J9" s="59"/>
      <c r="K9" s="59"/>
      <c r="L9" s="59">
        <v>7</v>
      </c>
      <c r="M9" s="59"/>
      <c r="N9" s="59">
        <v>5</v>
      </c>
      <c r="O9" s="59"/>
      <c r="P9" s="59"/>
      <c r="Q9" s="59"/>
      <c r="R9" s="59"/>
      <c r="S9" s="59">
        <v>40</v>
      </c>
      <c r="T9" s="59"/>
      <c r="U9" s="59">
        <v>75</v>
      </c>
      <c r="V9" s="59">
        <v>3</v>
      </c>
      <c r="W9" s="59">
        <v>1</v>
      </c>
      <c r="X9" s="59"/>
      <c r="Y9" s="59"/>
      <c r="Z9" s="59"/>
      <c r="AA9" s="59"/>
      <c r="AB9" s="61"/>
      <c r="AC9" s="92">
        <f t="shared" si="0"/>
        <v>166</v>
      </c>
      <c r="AD9" s="99" t="s">
        <v>310</v>
      </c>
      <c r="AE9" s="10" t="s">
        <v>313</v>
      </c>
      <c r="AF9" s="108">
        <v>75547828</v>
      </c>
      <c r="AG9" s="166">
        <v>28.9</v>
      </c>
      <c r="AH9" s="100">
        <v>4797.3999999999996</v>
      </c>
      <c r="AI9" s="133" t="s">
        <v>305</v>
      </c>
      <c r="AJ9" s="134">
        <v>1000</v>
      </c>
      <c r="AK9" s="134" t="s">
        <v>548</v>
      </c>
      <c r="AL9" s="134">
        <v>25.93</v>
      </c>
      <c r="AM9" s="135">
        <v>4304.38</v>
      </c>
      <c r="AN9" s="99" t="s">
        <v>305</v>
      </c>
      <c r="AO9" s="10" t="s">
        <v>696</v>
      </c>
      <c r="AP9" s="10" t="s">
        <v>697</v>
      </c>
      <c r="AQ9" s="122">
        <v>38.369999999999997</v>
      </c>
      <c r="AR9" s="123">
        <v>3.8369999999999994E-2</v>
      </c>
      <c r="AS9" s="184"/>
      <c r="AT9" s="10"/>
      <c r="AU9" s="10"/>
      <c r="AV9" s="10"/>
      <c r="AW9" s="100"/>
    </row>
    <row r="10" spans="1:49" ht="17" customHeight="1" thickBot="1" x14ac:dyDescent="0.25">
      <c r="A10" s="12">
        <v>2008</v>
      </c>
      <c r="B10" s="17" t="s">
        <v>282</v>
      </c>
      <c r="C10" s="14" t="s">
        <v>287</v>
      </c>
      <c r="D10" s="15" t="s">
        <v>28</v>
      </c>
      <c r="E10" s="14"/>
      <c r="F10" s="58"/>
      <c r="G10" s="59"/>
      <c r="H10" s="59"/>
      <c r="I10" s="59">
        <v>30</v>
      </c>
      <c r="J10" s="59"/>
      <c r="K10" s="59">
        <v>1</v>
      </c>
      <c r="L10" s="59"/>
      <c r="M10" s="59"/>
      <c r="N10" s="59">
        <v>15</v>
      </c>
      <c r="O10" s="59"/>
      <c r="P10" s="59"/>
      <c r="Q10" s="59"/>
      <c r="R10" s="59"/>
      <c r="S10" s="59">
        <v>50</v>
      </c>
      <c r="T10" s="59"/>
      <c r="U10" s="59">
        <v>50</v>
      </c>
      <c r="V10" s="59">
        <v>2</v>
      </c>
      <c r="W10" s="59"/>
      <c r="X10" s="59"/>
      <c r="Y10" s="60">
        <v>2</v>
      </c>
      <c r="Z10" s="59">
        <v>20</v>
      </c>
      <c r="AA10" s="59"/>
      <c r="AB10" s="61"/>
      <c r="AC10" s="92">
        <f t="shared" si="0"/>
        <v>170</v>
      </c>
      <c r="AD10" s="99" t="s">
        <v>310</v>
      </c>
      <c r="AE10" s="10" t="s">
        <v>314</v>
      </c>
      <c r="AF10" s="108">
        <v>75548132</v>
      </c>
      <c r="AG10" s="166">
        <v>62.97</v>
      </c>
      <c r="AH10" s="100">
        <v>10704.9</v>
      </c>
      <c r="AI10" s="133" t="s">
        <v>305</v>
      </c>
      <c r="AJ10" s="134">
        <v>1000</v>
      </c>
      <c r="AK10" s="134" t="s">
        <v>549</v>
      </c>
      <c r="AL10" s="134">
        <v>24.14</v>
      </c>
      <c r="AM10" s="135">
        <v>4103.8</v>
      </c>
      <c r="AN10" s="99" t="s">
        <v>305</v>
      </c>
      <c r="AO10" s="10" t="s">
        <v>696</v>
      </c>
      <c r="AP10" s="10" t="s">
        <v>697</v>
      </c>
      <c r="AQ10" s="122">
        <v>38.369999999999997</v>
      </c>
      <c r="AR10" s="123">
        <v>3.8369999999999994E-2</v>
      </c>
      <c r="AS10" s="184"/>
      <c r="AT10" s="10"/>
      <c r="AU10" s="10"/>
      <c r="AV10" s="10"/>
      <c r="AW10" s="100"/>
    </row>
    <row r="11" spans="1:49" ht="26" customHeight="1" thickBot="1" x14ac:dyDescent="0.25">
      <c r="A11" s="12">
        <v>2009</v>
      </c>
      <c r="B11" s="17" t="s">
        <v>98</v>
      </c>
      <c r="C11" s="14" t="s">
        <v>288</v>
      </c>
      <c r="D11" s="15" t="s">
        <v>28</v>
      </c>
      <c r="E11" s="16"/>
      <c r="F11" s="58"/>
      <c r="G11" s="59"/>
      <c r="H11" s="59"/>
      <c r="I11" s="59">
        <v>180</v>
      </c>
      <c r="J11" s="59"/>
      <c r="K11" s="59">
        <v>1</v>
      </c>
      <c r="L11" s="59"/>
      <c r="M11" s="59">
        <v>5</v>
      </c>
      <c r="N11" s="59">
        <v>3</v>
      </c>
      <c r="O11" s="59"/>
      <c r="P11" s="59"/>
      <c r="Q11" s="59">
        <v>5</v>
      </c>
      <c r="R11" s="59"/>
      <c r="S11" s="59">
        <v>25</v>
      </c>
      <c r="T11" s="59">
        <v>20</v>
      </c>
      <c r="U11" s="59">
        <v>25</v>
      </c>
      <c r="V11" s="59"/>
      <c r="W11" s="59"/>
      <c r="X11" s="59"/>
      <c r="Y11" s="59"/>
      <c r="Z11" s="59"/>
      <c r="AA11" s="59"/>
      <c r="AB11" s="61"/>
      <c r="AC11" s="92">
        <f t="shared" si="0"/>
        <v>264</v>
      </c>
      <c r="AD11" s="99" t="s">
        <v>315</v>
      </c>
      <c r="AE11" s="10" t="s">
        <v>306</v>
      </c>
      <c r="AF11" s="108" t="s">
        <v>316</v>
      </c>
      <c r="AG11" s="166">
        <v>24.5</v>
      </c>
      <c r="AH11" s="100">
        <v>6468</v>
      </c>
      <c r="AI11" s="133" t="s">
        <v>305</v>
      </c>
      <c r="AJ11" s="134">
        <v>1000</v>
      </c>
      <c r="AK11" s="134" t="s">
        <v>550</v>
      </c>
      <c r="AL11" s="134">
        <v>20.16</v>
      </c>
      <c r="AM11" s="135">
        <v>5322.24</v>
      </c>
      <c r="AN11" s="99" t="s">
        <v>305</v>
      </c>
      <c r="AO11" s="10" t="s">
        <v>696</v>
      </c>
      <c r="AP11" s="10" t="s">
        <v>698</v>
      </c>
      <c r="AQ11" s="122">
        <v>27.720000000000002</v>
      </c>
      <c r="AR11" s="123">
        <v>2.7720000000000002E-2</v>
      </c>
      <c r="AS11" s="184"/>
      <c r="AT11" s="10"/>
      <c r="AU11" s="10"/>
      <c r="AV11" s="10"/>
      <c r="AW11" s="100"/>
    </row>
    <row r="12" spans="1:49" ht="26" customHeight="1" thickBot="1" x14ac:dyDescent="0.25">
      <c r="A12" s="12">
        <v>2010</v>
      </c>
      <c r="B12" s="17" t="s">
        <v>281</v>
      </c>
      <c r="C12" s="14" t="s">
        <v>289</v>
      </c>
      <c r="D12" s="15" t="s">
        <v>28</v>
      </c>
      <c r="E12" s="16"/>
      <c r="F12" s="58"/>
      <c r="G12" s="59"/>
      <c r="H12" s="59"/>
      <c r="I12" s="59">
        <v>30</v>
      </c>
      <c r="J12" s="59">
        <v>1</v>
      </c>
      <c r="K12" s="59">
        <v>1</v>
      </c>
      <c r="L12" s="59"/>
      <c r="M12" s="59"/>
      <c r="N12" s="59">
        <v>15</v>
      </c>
      <c r="O12" s="59"/>
      <c r="P12" s="59"/>
      <c r="Q12" s="59">
        <v>10</v>
      </c>
      <c r="R12" s="59"/>
      <c r="S12" s="59">
        <v>50</v>
      </c>
      <c r="T12" s="59"/>
      <c r="U12" s="59">
        <v>50</v>
      </c>
      <c r="V12" s="59">
        <v>2</v>
      </c>
      <c r="W12" s="59"/>
      <c r="X12" s="59"/>
      <c r="Y12" s="60">
        <v>2</v>
      </c>
      <c r="Z12" s="59">
        <v>20</v>
      </c>
      <c r="AA12" s="59"/>
      <c r="AB12" s="61"/>
      <c r="AC12" s="92">
        <f t="shared" si="0"/>
        <v>181</v>
      </c>
      <c r="AD12" s="99"/>
      <c r="AE12" s="10"/>
      <c r="AF12" s="108"/>
      <c r="AG12" s="166" t="s">
        <v>317</v>
      </c>
      <c r="AH12" s="100"/>
      <c r="AI12" s="133" t="s">
        <v>551</v>
      </c>
      <c r="AJ12" s="134">
        <v>1000</v>
      </c>
      <c r="AK12" s="134" t="s">
        <v>552</v>
      </c>
      <c r="AL12" s="134">
        <v>51.88</v>
      </c>
      <c r="AM12" s="135">
        <v>9390.2800000000007</v>
      </c>
      <c r="AN12" s="99" t="s">
        <v>305</v>
      </c>
      <c r="AO12" s="10" t="s">
        <v>696</v>
      </c>
      <c r="AP12" s="10" t="s">
        <v>699</v>
      </c>
      <c r="AQ12" s="122">
        <v>110.9</v>
      </c>
      <c r="AR12" s="123">
        <v>0.11090000000000001</v>
      </c>
      <c r="AS12" s="184"/>
      <c r="AT12" s="10"/>
      <c r="AU12" s="10"/>
      <c r="AV12" s="10"/>
      <c r="AW12" s="100"/>
    </row>
    <row r="13" spans="1:49" ht="17" customHeight="1" thickBot="1" x14ac:dyDescent="0.25">
      <c r="A13" s="12">
        <v>2011</v>
      </c>
      <c r="B13" s="17" t="s">
        <v>102</v>
      </c>
      <c r="C13" s="14" t="s">
        <v>103</v>
      </c>
      <c r="D13" s="15" t="s">
        <v>28</v>
      </c>
      <c r="E13" s="14" t="s">
        <v>104</v>
      </c>
      <c r="F13" s="58"/>
      <c r="G13" s="59">
        <v>2</v>
      </c>
      <c r="H13" s="59"/>
      <c r="I13" s="59">
        <v>180</v>
      </c>
      <c r="J13" s="59"/>
      <c r="K13" s="59"/>
      <c r="L13" s="59">
        <v>5</v>
      </c>
      <c r="M13" s="59">
        <v>6</v>
      </c>
      <c r="N13" s="59">
        <v>2</v>
      </c>
      <c r="O13" s="59">
        <v>6</v>
      </c>
      <c r="P13" s="59"/>
      <c r="Q13" s="59">
        <v>18</v>
      </c>
      <c r="R13" s="59">
        <v>2</v>
      </c>
      <c r="S13" s="59">
        <v>50</v>
      </c>
      <c r="T13" s="59"/>
      <c r="U13" s="59">
        <v>100</v>
      </c>
      <c r="V13" s="59">
        <v>3</v>
      </c>
      <c r="W13" s="59">
        <v>2</v>
      </c>
      <c r="X13" s="59"/>
      <c r="Y13" s="59"/>
      <c r="Z13" s="59"/>
      <c r="AA13" s="59">
        <v>6</v>
      </c>
      <c r="AB13" s="61"/>
      <c r="AC13" s="92">
        <f t="shared" si="0"/>
        <v>382</v>
      </c>
      <c r="AD13" s="99" t="s">
        <v>310</v>
      </c>
      <c r="AE13" s="10" t="s">
        <v>311</v>
      </c>
      <c r="AF13" s="108">
        <v>75544633</v>
      </c>
      <c r="AG13" s="166">
        <v>25.17</v>
      </c>
      <c r="AH13" s="100">
        <v>9614.94</v>
      </c>
      <c r="AI13" s="133" t="s">
        <v>305</v>
      </c>
      <c r="AJ13" s="134">
        <v>2500</v>
      </c>
      <c r="AK13" s="134" t="s">
        <v>553</v>
      </c>
      <c r="AL13" s="134">
        <v>23.06</v>
      </c>
      <c r="AM13" s="135">
        <v>8808.92</v>
      </c>
      <c r="AN13" s="99" t="s">
        <v>305</v>
      </c>
      <c r="AO13" s="10" t="s">
        <v>700</v>
      </c>
      <c r="AP13" s="10" t="s">
        <v>701</v>
      </c>
      <c r="AQ13" s="122">
        <v>29.71</v>
      </c>
      <c r="AR13" s="123">
        <v>1.1884E-2</v>
      </c>
      <c r="AS13" s="184"/>
      <c r="AT13" s="10"/>
      <c r="AU13" s="10"/>
      <c r="AV13" s="10"/>
      <c r="AW13" s="100"/>
    </row>
    <row r="14" spans="1:49" ht="17" customHeight="1" thickBot="1" x14ac:dyDescent="0.25">
      <c r="A14" s="12">
        <v>2012</v>
      </c>
      <c r="B14" s="17" t="s">
        <v>105</v>
      </c>
      <c r="C14" s="14" t="s">
        <v>106</v>
      </c>
      <c r="D14" s="15" t="s">
        <v>28</v>
      </c>
      <c r="E14" s="14" t="s">
        <v>107</v>
      </c>
      <c r="F14" s="58">
        <v>2</v>
      </c>
      <c r="G14" s="59">
        <v>20</v>
      </c>
      <c r="H14" s="59"/>
      <c r="I14" s="59">
        <v>180</v>
      </c>
      <c r="J14" s="59">
        <v>2</v>
      </c>
      <c r="K14" s="59">
        <v>4</v>
      </c>
      <c r="L14" s="59"/>
      <c r="M14" s="59">
        <v>10</v>
      </c>
      <c r="N14" s="59"/>
      <c r="O14" s="59">
        <v>8</v>
      </c>
      <c r="P14" s="59">
        <v>4</v>
      </c>
      <c r="Q14" s="59">
        <v>4</v>
      </c>
      <c r="R14" s="59">
        <v>2</v>
      </c>
      <c r="S14" s="59">
        <v>50</v>
      </c>
      <c r="T14" s="59"/>
      <c r="U14" s="59">
        <v>100</v>
      </c>
      <c r="V14" s="59">
        <v>8</v>
      </c>
      <c r="W14" s="59">
        <v>2</v>
      </c>
      <c r="X14" s="59"/>
      <c r="Y14" s="60">
        <v>2</v>
      </c>
      <c r="Z14" s="59"/>
      <c r="AA14" s="59">
        <v>20</v>
      </c>
      <c r="AB14" s="61"/>
      <c r="AC14" s="92">
        <f t="shared" si="0"/>
        <v>418</v>
      </c>
      <c r="AD14" s="99" t="s">
        <v>310</v>
      </c>
      <c r="AE14" s="10" t="s">
        <v>311</v>
      </c>
      <c r="AF14" s="108">
        <v>75544631</v>
      </c>
      <c r="AG14" s="166">
        <v>43.46</v>
      </c>
      <c r="AH14" s="100">
        <v>18166.28</v>
      </c>
      <c r="AI14" s="133" t="s">
        <v>305</v>
      </c>
      <c r="AJ14" s="134">
        <v>2500</v>
      </c>
      <c r="AK14" s="134" t="s">
        <v>554</v>
      </c>
      <c r="AL14" s="134">
        <v>35.69</v>
      </c>
      <c r="AM14" s="135">
        <v>14918.42</v>
      </c>
      <c r="AN14" s="99" t="s">
        <v>305</v>
      </c>
      <c r="AO14" s="10" t="s">
        <v>700</v>
      </c>
      <c r="AP14" s="10" t="s">
        <v>702</v>
      </c>
      <c r="AQ14" s="122">
        <v>50.97</v>
      </c>
      <c r="AR14" s="123">
        <v>2.0388E-2</v>
      </c>
      <c r="AS14" s="184"/>
      <c r="AT14" s="10"/>
      <c r="AU14" s="10"/>
      <c r="AV14" s="10"/>
      <c r="AW14" s="100"/>
    </row>
    <row r="15" spans="1:49" ht="17" customHeight="1" thickBot="1" x14ac:dyDescent="0.25">
      <c r="A15" s="12">
        <v>2013</v>
      </c>
      <c r="B15" s="17" t="s">
        <v>105</v>
      </c>
      <c r="C15" s="14" t="s">
        <v>108</v>
      </c>
      <c r="D15" s="15" t="s">
        <v>28</v>
      </c>
      <c r="E15" s="14" t="s">
        <v>109</v>
      </c>
      <c r="F15" s="58"/>
      <c r="G15" s="59"/>
      <c r="H15" s="59"/>
      <c r="I15" s="59"/>
      <c r="J15" s="59">
        <v>2</v>
      </c>
      <c r="K15" s="59">
        <v>1</v>
      </c>
      <c r="L15" s="59"/>
      <c r="M15" s="59"/>
      <c r="N15" s="59">
        <v>3</v>
      </c>
      <c r="O15" s="59">
        <v>8</v>
      </c>
      <c r="P15" s="59">
        <v>2</v>
      </c>
      <c r="Q15" s="59">
        <v>6</v>
      </c>
      <c r="R15" s="59"/>
      <c r="S15" s="59">
        <v>25</v>
      </c>
      <c r="T15" s="59">
        <v>20</v>
      </c>
      <c r="U15" s="59">
        <v>25</v>
      </c>
      <c r="V15" s="59"/>
      <c r="W15" s="59">
        <v>1</v>
      </c>
      <c r="X15" s="59"/>
      <c r="Y15" s="59"/>
      <c r="Z15" s="59"/>
      <c r="AA15" s="59">
        <v>0</v>
      </c>
      <c r="AB15" s="61"/>
      <c r="AC15" s="92">
        <f t="shared" si="0"/>
        <v>93</v>
      </c>
      <c r="AD15" s="99" t="s">
        <v>315</v>
      </c>
      <c r="AE15" s="10" t="s">
        <v>306</v>
      </c>
      <c r="AF15" s="108" t="s">
        <v>318</v>
      </c>
      <c r="AG15" s="166">
        <v>35.770000000000003</v>
      </c>
      <c r="AH15" s="100">
        <v>3326.61</v>
      </c>
      <c r="AI15" s="133" t="s">
        <v>305</v>
      </c>
      <c r="AJ15" s="134">
        <v>1000</v>
      </c>
      <c r="AK15" s="134" t="s">
        <v>555</v>
      </c>
      <c r="AL15" s="134">
        <v>29.12</v>
      </c>
      <c r="AM15" s="135">
        <v>2708.16</v>
      </c>
      <c r="AN15" s="99" t="s">
        <v>305</v>
      </c>
      <c r="AO15" s="10" t="s">
        <v>692</v>
      </c>
      <c r="AP15" s="10" t="s">
        <v>703</v>
      </c>
      <c r="AQ15" s="122">
        <v>42.68</v>
      </c>
      <c r="AR15" s="123">
        <v>4.2680000000000003E-2</v>
      </c>
      <c r="AS15" s="184"/>
      <c r="AT15" s="10"/>
      <c r="AU15" s="10"/>
      <c r="AV15" s="10"/>
      <c r="AW15" s="100"/>
    </row>
    <row r="16" spans="1:49" ht="17" thickBot="1" x14ac:dyDescent="0.25">
      <c r="A16" s="12">
        <v>2014</v>
      </c>
      <c r="B16" s="17" t="s">
        <v>99</v>
      </c>
      <c r="C16" s="14" t="s">
        <v>100</v>
      </c>
      <c r="D16" s="15" t="s">
        <v>28</v>
      </c>
      <c r="E16" s="14" t="s">
        <v>101</v>
      </c>
      <c r="F16" s="58"/>
      <c r="G16" s="59">
        <v>20</v>
      </c>
      <c r="H16" s="59"/>
      <c r="I16" s="59">
        <v>30</v>
      </c>
      <c r="J16" s="59"/>
      <c r="K16" s="59"/>
      <c r="L16" s="59">
        <v>8</v>
      </c>
      <c r="M16" s="59">
        <v>5</v>
      </c>
      <c r="N16" s="59">
        <v>5</v>
      </c>
      <c r="O16" s="59"/>
      <c r="P16" s="59"/>
      <c r="Q16" s="59"/>
      <c r="R16" s="59"/>
      <c r="S16" s="59">
        <v>40</v>
      </c>
      <c r="T16" s="59"/>
      <c r="U16" s="59">
        <v>75</v>
      </c>
      <c r="V16" s="59">
        <v>5</v>
      </c>
      <c r="W16" s="59"/>
      <c r="X16" s="59">
        <v>8</v>
      </c>
      <c r="Y16" s="59"/>
      <c r="Z16" s="59"/>
      <c r="AA16" s="59"/>
      <c r="AB16" s="61"/>
      <c r="AC16" s="92">
        <f t="shared" si="0"/>
        <v>196</v>
      </c>
      <c r="AD16" s="99" t="s">
        <v>310</v>
      </c>
      <c r="AE16" s="10" t="s">
        <v>319</v>
      </c>
      <c r="AF16" s="108">
        <v>75544624</v>
      </c>
      <c r="AG16" s="166">
        <v>37.31</v>
      </c>
      <c r="AH16" s="100">
        <v>7312.76</v>
      </c>
      <c r="AI16" s="133" t="s">
        <v>305</v>
      </c>
      <c r="AJ16" s="134">
        <v>1000</v>
      </c>
      <c r="AK16" s="134" t="s">
        <v>556</v>
      </c>
      <c r="AL16" s="134">
        <v>41.79</v>
      </c>
      <c r="AM16" s="135">
        <v>8190.84</v>
      </c>
      <c r="AN16" s="99" t="s">
        <v>305</v>
      </c>
      <c r="AO16" s="10" t="s">
        <v>692</v>
      </c>
      <c r="AP16" s="10" t="s">
        <v>704</v>
      </c>
      <c r="AQ16" s="122">
        <v>63.73</v>
      </c>
      <c r="AR16" s="123">
        <v>6.3729999999999995E-2</v>
      </c>
      <c r="AS16" s="184"/>
      <c r="AT16" s="10"/>
      <c r="AU16" s="10"/>
      <c r="AV16" s="10"/>
      <c r="AW16" s="100"/>
    </row>
    <row r="17" spans="1:49" ht="17" thickBot="1" x14ac:dyDescent="0.25">
      <c r="A17" s="12">
        <v>2015</v>
      </c>
      <c r="B17" s="39" t="s">
        <v>296</v>
      </c>
      <c r="C17" s="40" t="s">
        <v>295</v>
      </c>
      <c r="D17" s="15" t="s">
        <v>28</v>
      </c>
      <c r="E17" s="14"/>
      <c r="F17" s="58"/>
      <c r="G17" s="62"/>
      <c r="H17" s="62"/>
      <c r="I17" s="62"/>
      <c r="J17" s="62"/>
      <c r="K17" s="62"/>
      <c r="L17" s="62"/>
      <c r="M17" s="62"/>
      <c r="N17" s="62">
        <v>5</v>
      </c>
      <c r="O17" s="62"/>
      <c r="P17" s="62"/>
      <c r="Q17" s="62"/>
      <c r="R17" s="62"/>
      <c r="S17" s="62">
        <v>20</v>
      </c>
      <c r="T17" s="62"/>
      <c r="U17" s="62">
        <v>50</v>
      </c>
      <c r="V17" s="62"/>
      <c r="W17" s="62"/>
      <c r="X17" s="62"/>
      <c r="Y17" s="62"/>
      <c r="Z17" s="62">
        <v>75</v>
      </c>
      <c r="AA17" s="62"/>
      <c r="AB17" s="61"/>
      <c r="AC17" s="92">
        <f t="shared" si="0"/>
        <v>150</v>
      </c>
      <c r="AD17" s="99" t="s">
        <v>310</v>
      </c>
      <c r="AE17" s="10" t="s">
        <v>311</v>
      </c>
      <c r="AF17" s="108">
        <v>75544626</v>
      </c>
      <c r="AG17" s="166">
        <v>47.9</v>
      </c>
      <c r="AH17" s="100">
        <f>AG17/2500</f>
        <v>1.916E-2</v>
      </c>
      <c r="AI17" s="133" t="s">
        <v>557</v>
      </c>
      <c r="AJ17" s="134">
        <v>1000</v>
      </c>
      <c r="AK17" s="134" t="s">
        <v>558</v>
      </c>
      <c r="AL17" s="134">
        <v>44.3</v>
      </c>
      <c r="AM17" s="135">
        <f>AL17/AJ17</f>
        <v>4.4299999999999999E-2</v>
      </c>
      <c r="AN17" s="99"/>
      <c r="AO17" s="10"/>
      <c r="AP17" s="10"/>
      <c r="AQ17" s="122"/>
      <c r="AR17" s="123"/>
      <c r="AS17" s="184"/>
      <c r="AT17" s="10"/>
      <c r="AU17" s="10"/>
      <c r="AV17" s="10"/>
      <c r="AW17" s="100"/>
    </row>
    <row r="18" spans="1:49" ht="17" customHeight="1" thickBot="1" x14ac:dyDescent="0.25">
      <c r="A18" s="12">
        <v>2016</v>
      </c>
      <c r="B18" s="17" t="s">
        <v>280</v>
      </c>
      <c r="C18" s="14" t="s">
        <v>283</v>
      </c>
      <c r="D18" s="15" t="s">
        <v>28</v>
      </c>
      <c r="E18" s="14"/>
      <c r="F18" s="58"/>
      <c r="G18" s="59"/>
      <c r="H18" s="59"/>
      <c r="I18" s="59">
        <v>30</v>
      </c>
      <c r="J18" s="59">
        <v>1</v>
      </c>
      <c r="K18" s="59">
        <v>1</v>
      </c>
      <c r="L18" s="59"/>
      <c r="M18" s="59"/>
      <c r="N18" s="59">
        <v>15</v>
      </c>
      <c r="O18" s="59"/>
      <c r="P18" s="59"/>
      <c r="Q18" s="59">
        <v>5</v>
      </c>
      <c r="R18" s="59"/>
      <c r="S18" s="59">
        <v>50</v>
      </c>
      <c r="T18" s="59">
        <v>50</v>
      </c>
      <c r="U18" s="59">
        <v>50</v>
      </c>
      <c r="V18" s="59">
        <v>3</v>
      </c>
      <c r="W18" s="59"/>
      <c r="X18" s="59"/>
      <c r="Y18" s="60">
        <v>2</v>
      </c>
      <c r="Z18" s="59"/>
      <c r="AA18" s="59"/>
      <c r="AB18" s="61"/>
      <c r="AC18" s="92">
        <f t="shared" si="0"/>
        <v>207</v>
      </c>
      <c r="AD18" s="99" t="s">
        <v>310</v>
      </c>
      <c r="AE18" s="10" t="s">
        <v>320</v>
      </c>
      <c r="AF18" s="108">
        <v>75544619</v>
      </c>
      <c r="AG18" s="166">
        <v>56.02</v>
      </c>
      <c r="AH18" s="100">
        <f>AG18/1000</f>
        <v>5.602E-2</v>
      </c>
      <c r="AI18" s="133" t="s">
        <v>559</v>
      </c>
      <c r="AJ18" s="134">
        <v>1000</v>
      </c>
      <c r="AK18" s="134" t="s">
        <v>560</v>
      </c>
      <c r="AL18" s="134">
        <v>59.19</v>
      </c>
      <c r="AM18" s="135">
        <v>12252.33</v>
      </c>
      <c r="AN18" s="99" t="s">
        <v>305</v>
      </c>
      <c r="AO18" s="10" t="s">
        <v>692</v>
      </c>
      <c r="AP18" s="10" t="s">
        <v>705</v>
      </c>
      <c r="AQ18" s="122">
        <v>71.73</v>
      </c>
      <c r="AR18" s="123">
        <v>7.1730000000000002E-2</v>
      </c>
      <c r="AS18" s="184"/>
      <c r="AT18" s="10"/>
      <c r="AU18" s="10"/>
      <c r="AV18" s="10"/>
      <c r="AW18" s="100"/>
    </row>
    <row r="19" spans="1:49" ht="17" thickBot="1" x14ac:dyDescent="0.25">
      <c r="A19" s="12">
        <v>2017</v>
      </c>
      <c r="B19" s="17" t="s">
        <v>159</v>
      </c>
      <c r="C19" s="14" t="s">
        <v>273</v>
      </c>
      <c r="D19" s="15" t="s">
        <v>28</v>
      </c>
      <c r="E19" s="14"/>
      <c r="F19" s="58"/>
      <c r="G19" s="59"/>
      <c r="H19" s="59"/>
      <c r="I19" s="59"/>
      <c r="J19" s="59"/>
      <c r="K19" s="59"/>
      <c r="L19" s="59"/>
      <c r="M19" s="59"/>
      <c r="N19" s="59">
        <v>2</v>
      </c>
      <c r="O19" s="59"/>
      <c r="P19" s="59"/>
      <c r="Q19" s="59"/>
      <c r="R19" s="59"/>
      <c r="S19" s="59">
        <v>20</v>
      </c>
      <c r="T19" s="59"/>
      <c r="U19" s="59">
        <v>20</v>
      </c>
      <c r="V19" s="59"/>
      <c r="W19" s="59">
        <v>1</v>
      </c>
      <c r="X19" s="59"/>
      <c r="Y19" s="60">
        <v>1</v>
      </c>
      <c r="Z19" s="59">
        <v>20</v>
      </c>
      <c r="AA19" s="59"/>
      <c r="AB19" s="61"/>
      <c r="AC19" s="92">
        <f t="shared" si="0"/>
        <v>64</v>
      </c>
      <c r="AD19" s="99" t="s">
        <v>321</v>
      </c>
      <c r="AE19" s="10" t="s">
        <v>304</v>
      </c>
      <c r="AF19" s="108" t="s">
        <v>322</v>
      </c>
      <c r="AG19" s="109">
        <v>32.090000000000003</v>
      </c>
      <c r="AH19" s="100">
        <v>2053.7600000000002</v>
      </c>
      <c r="AI19" s="133" t="s">
        <v>406</v>
      </c>
      <c r="AJ19" s="134">
        <v>1000</v>
      </c>
      <c r="AK19" s="134" t="s">
        <v>561</v>
      </c>
      <c r="AL19" s="134">
        <v>18.98</v>
      </c>
      <c r="AM19" s="135">
        <v>1214.72</v>
      </c>
      <c r="AN19" s="99" t="s">
        <v>706</v>
      </c>
      <c r="AO19" s="10" t="s">
        <v>707</v>
      </c>
      <c r="AP19" s="10" t="s">
        <v>708</v>
      </c>
      <c r="AQ19" s="122">
        <v>29.64</v>
      </c>
      <c r="AR19" s="123">
        <v>2.964E-2</v>
      </c>
      <c r="AS19" s="184"/>
      <c r="AT19" s="10"/>
      <c r="AU19" s="10"/>
      <c r="AV19" s="10"/>
      <c r="AW19" s="100"/>
    </row>
    <row r="20" spans="1:49" ht="17" thickBot="1" x14ac:dyDescent="0.25">
      <c r="A20" s="12">
        <v>2018</v>
      </c>
      <c r="B20" s="25" t="s">
        <v>156</v>
      </c>
      <c r="C20" s="26" t="s">
        <v>157</v>
      </c>
      <c r="D20" s="27" t="s">
        <v>28</v>
      </c>
      <c r="E20" s="26" t="s">
        <v>158</v>
      </c>
      <c r="F20" s="64"/>
      <c r="G20" s="65"/>
      <c r="H20" s="65"/>
      <c r="I20" s="65">
        <v>2</v>
      </c>
      <c r="J20" s="65">
        <v>2</v>
      </c>
      <c r="K20" s="65"/>
      <c r="L20" s="65"/>
      <c r="M20" s="65"/>
      <c r="N20" s="65">
        <v>4</v>
      </c>
      <c r="O20" s="65"/>
      <c r="P20" s="65"/>
      <c r="Q20" s="65"/>
      <c r="R20" s="65"/>
      <c r="S20" s="65">
        <v>100</v>
      </c>
      <c r="T20" s="65"/>
      <c r="U20" s="65">
        <v>20</v>
      </c>
      <c r="V20" s="65">
        <v>4</v>
      </c>
      <c r="W20" s="65">
        <v>1</v>
      </c>
      <c r="X20" s="65"/>
      <c r="Y20" s="66">
        <v>1</v>
      </c>
      <c r="Z20" s="65">
        <v>20</v>
      </c>
      <c r="AA20" s="65"/>
      <c r="AB20" s="67"/>
      <c r="AC20" s="92">
        <f t="shared" si="0"/>
        <v>154</v>
      </c>
      <c r="AD20" s="99" t="s">
        <v>321</v>
      </c>
      <c r="AE20" s="10" t="s">
        <v>314</v>
      </c>
      <c r="AF20" s="108" t="s">
        <v>323</v>
      </c>
      <c r="AG20" s="109">
        <v>34.33</v>
      </c>
      <c r="AH20" s="100">
        <v>5286.82</v>
      </c>
      <c r="AI20" s="133" t="s">
        <v>406</v>
      </c>
      <c r="AJ20" s="134">
        <v>500</v>
      </c>
      <c r="AK20" s="134" t="s">
        <v>562</v>
      </c>
      <c r="AL20" s="134">
        <v>18.98</v>
      </c>
      <c r="AM20" s="135">
        <v>2922.92</v>
      </c>
      <c r="AN20" s="101" t="s">
        <v>706</v>
      </c>
      <c r="AO20" s="102" t="s">
        <v>709</v>
      </c>
      <c r="AP20" s="102" t="s">
        <v>710</v>
      </c>
      <c r="AQ20" s="191">
        <v>36.659999999999997</v>
      </c>
      <c r="AR20" s="192">
        <v>7.3319999999999996E-2</v>
      </c>
      <c r="AS20" s="184"/>
      <c r="AT20" s="10"/>
      <c r="AU20" s="10"/>
      <c r="AV20" s="10"/>
      <c r="AW20" s="100"/>
    </row>
    <row r="21" spans="1:49" ht="20" thickBot="1" x14ac:dyDescent="0.3">
      <c r="A21" s="38">
        <v>2500</v>
      </c>
      <c r="B21" s="161" t="s">
        <v>67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3"/>
      <c r="AC21" s="93">
        <f>SUM(AC22:AC29)</f>
        <v>2577</v>
      </c>
      <c r="AD21" s="150"/>
      <c r="AE21" s="151"/>
      <c r="AF21" s="151"/>
      <c r="AG21" s="151"/>
      <c r="AH21" s="152"/>
      <c r="AI21" s="150"/>
      <c r="AJ21" s="151"/>
      <c r="AK21" s="151"/>
      <c r="AL21" s="151"/>
      <c r="AM21" s="152"/>
      <c r="AN21" s="188"/>
      <c r="AO21" s="189"/>
      <c r="AP21" s="189"/>
      <c r="AQ21" s="189"/>
      <c r="AR21" s="190"/>
      <c r="AS21" s="150"/>
      <c r="AT21" s="151"/>
      <c r="AU21" s="151"/>
      <c r="AV21" s="151"/>
      <c r="AW21" s="152"/>
    </row>
    <row r="22" spans="1:49" ht="26" customHeight="1" thickBot="1" x14ac:dyDescent="0.25">
      <c r="A22" s="12">
        <v>2501</v>
      </c>
      <c r="B22" s="22" t="s">
        <v>81</v>
      </c>
      <c r="C22" s="23" t="s">
        <v>292</v>
      </c>
      <c r="D22" s="73" t="s">
        <v>28</v>
      </c>
      <c r="E22" s="76" t="s">
        <v>82</v>
      </c>
      <c r="F22" s="44">
        <v>6</v>
      </c>
      <c r="G22" s="45"/>
      <c r="H22" s="45"/>
      <c r="I22" s="45">
        <v>30</v>
      </c>
      <c r="J22" s="45"/>
      <c r="K22" s="45"/>
      <c r="L22" s="45"/>
      <c r="M22" s="45">
        <v>25</v>
      </c>
      <c r="N22" s="45"/>
      <c r="O22" s="45"/>
      <c r="P22" s="45"/>
      <c r="Q22" s="45"/>
      <c r="R22" s="45"/>
      <c r="S22" s="45"/>
      <c r="T22" s="45">
        <v>25</v>
      </c>
      <c r="U22" s="45"/>
      <c r="V22" s="45"/>
      <c r="W22" s="45"/>
      <c r="X22" s="45"/>
      <c r="Y22" s="50">
        <v>5</v>
      </c>
      <c r="Z22" s="45"/>
      <c r="AA22" s="45">
        <v>20</v>
      </c>
      <c r="AB22" s="46"/>
      <c r="AC22" s="92">
        <f>SUM(F22:AB22)</f>
        <v>111</v>
      </c>
      <c r="AD22" s="99" t="s">
        <v>312</v>
      </c>
      <c r="AE22" s="10" t="s">
        <v>324</v>
      </c>
      <c r="AF22" s="108">
        <v>18508</v>
      </c>
      <c r="AG22" s="109">
        <v>24.55</v>
      </c>
      <c r="AH22" s="110">
        <v>2725.05</v>
      </c>
      <c r="AI22" s="99" t="s">
        <v>563</v>
      </c>
      <c r="AJ22" s="10">
        <v>100</v>
      </c>
      <c r="AK22" s="10" t="s">
        <v>564</v>
      </c>
      <c r="AL22" s="10">
        <v>19.68</v>
      </c>
      <c r="AM22" s="100">
        <v>2184.48</v>
      </c>
      <c r="AN22" s="133" t="s">
        <v>711</v>
      </c>
      <c r="AO22" s="134" t="s">
        <v>83</v>
      </c>
      <c r="AP22" s="134" t="s">
        <v>712</v>
      </c>
      <c r="AQ22" s="136">
        <v>17.060000000000002</v>
      </c>
      <c r="AR22" s="137">
        <v>0.17060000000000003</v>
      </c>
      <c r="AS22" s="99" t="s">
        <v>460</v>
      </c>
      <c r="AT22" s="10" t="s">
        <v>461</v>
      </c>
      <c r="AU22" s="10" t="s">
        <v>462</v>
      </c>
      <c r="AV22" s="10">
        <v>24.74</v>
      </c>
      <c r="AW22" s="100">
        <v>2746.14</v>
      </c>
    </row>
    <row r="23" spans="1:49" ht="26" customHeight="1" thickBot="1" x14ac:dyDescent="0.25">
      <c r="A23" s="12">
        <v>2502</v>
      </c>
      <c r="B23" s="13" t="s">
        <v>81</v>
      </c>
      <c r="C23" s="14" t="s">
        <v>291</v>
      </c>
      <c r="D23" s="74" t="s">
        <v>28</v>
      </c>
      <c r="E23" s="77" t="s">
        <v>83</v>
      </c>
      <c r="F23" s="36">
        <v>10</v>
      </c>
      <c r="G23" s="33">
        <v>75</v>
      </c>
      <c r="H23" s="33"/>
      <c r="I23" s="33">
        <v>75</v>
      </c>
      <c r="J23" s="33"/>
      <c r="K23" s="33">
        <v>5</v>
      </c>
      <c r="L23" s="33"/>
      <c r="M23" s="33"/>
      <c r="N23" s="33"/>
      <c r="O23" s="33"/>
      <c r="P23" s="33">
        <v>5</v>
      </c>
      <c r="Q23" s="33"/>
      <c r="R23" s="33">
        <v>3</v>
      </c>
      <c r="S23" s="33">
        <v>225</v>
      </c>
      <c r="T23" s="33">
        <v>50</v>
      </c>
      <c r="U23" s="33">
        <v>200</v>
      </c>
      <c r="V23" s="33"/>
      <c r="W23" s="33"/>
      <c r="X23" s="33"/>
      <c r="Y23" s="34">
        <v>20</v>
      </c>
      <c r="Z23" s="33">
        <v>300</v>
      </c>
      <c r="AA23" s="33"/>
      <c r="AB23" s="42"/>
      <c r="AC23" s="92">
        <f t="shared" ref="AC23:AC86" si="1">SUM(F23:AB23)</f>
        <v>968</v>
      </c>
      <c r="AD23" s="99" t="s">
        <v>312</v>
      </c>
      <c r="AE23" s="10" t="s">
        <v>325</v>
      </c>
      <c r="AF23" s="108">
        <v>18346</v>
      </c>
      <c r="AG23" s="109">
        <v>37.9</v>
      </c>
      <c r="AH23" s="110">
        <v>36687.199999999997</v>
      </c>
      <c r="AI23" s="99" t="s">
        <v>565</v>
      </c>
      <c r="AJ23" s="10">
        <v>100</v>
      </c>
      <c r="AK23" s="10" t="s">
        <v>566</v>
      </c>
      <c r="AL23" s="10">
        <v>39.659999999999997</v>
      </c>
      <c r="AM23" s="100">
        <v>38390.879999999997</v>
      </c>
      <c r="AN23" s="133" t="s">
        <v>711</v>
      </c>
      <c r="AO23" s="134" t="s">
        <v>83</v>
      </c>
      <c r="AP23" s="134" t="s">
        <v>712</v>
      </c>
      <c r="AQ23" s="136">
        <v>27.770000000000003</v>
      </c>
      <c r="AR23" s="137">
        <v>0.27770000000000006</v>
      </c>
      <c r="AS23" s="99" t="s">
        <v>463</v>
      </c>
      <c r="AT23" s="10" t="s">
        <v>461</v>
      </c>
      <c r="AU23" s="10" t="s">
        <v>464</v>
      </c>
      <c r="AV23" s="10">
        <v>38.54</v>
      </c>
      <c r="AW23" s="100">
        <v>37306.720000000001</v>
      </c>
    </row>
    <row r="24" spans="1:49" ht="26" customHeight="1" thickBot="1" x14ac:dyDescent="0.25">
      <c r="A24" s="12">
        <v>2503</v>
      </c>
      <c r="B24" s="13" t="s">
        <v>81</v>
      </c>
      <c r="C24" s="14" t="s">
        <v>290</v>
      </c>
      <c r="D24" s="74" t="s">
        <v>28</v>
      </c>
      <c r="E24" s="77" t="s">
        <v>82</v>
      </c>
      <c r="F24" s="36"/>
      <c r="G24" s="33"/>
      <c r="H24" s="33"/>
      <c r="I24" s="33">
        <v>10</v>
      </c>
      <c r="J24" s="33"/>
      <c r="K24" s="33"/>
      <c r="L24" s="33"/>
      <c r="M24" s="33"/>
      <c r="N24" s="33"/>
      <c r="O24" s="33"/>
      <c r="P24" s="33"/>
      <c r="Q24" s="33">
        <v>12</v>
      </c>
      <c r="R24" s="33"/>
      <c r="S24" s="33"/>
      <c r="T24" s="33"/>
      <c r="U24" s="33"/>
      <c r="V24" s="33">
        <v>25</v>
      </c>
      <c r="W24" s="33"/>
      <c r="X24" s="33"/>
      <c r="Y24" s="33"/>
      <c r="Z24" s="33"/>
      <c r="AA24" s="33"/>
      <c r="AB24" s="42"/>
      <c r="AC24" s="92">
        <f t="shared" si="1"/>
        <v>47</v>
      </c>
      <c r="AD24" s="99" t="s">
        <v>312</v>
      </c>
      <c r="AE24" s="10" t="s">
        <v>326</v>
      </c>
      <c r="AF24" s="108">
        <v>18512</v>
      </c>
      <c r="AG24" s="109">
        <v>40.43</v>
      </c>
      <c r="AH24" s="110">
        <v>1900.21</v>
      </c>
      <c r="AI24" s="99" t="s">
        <v>563</v>
      </c>
      <c r="AJ24" s="167">
        <v>100</v>
      </c>
      <c r="AK24" s="167" t="s">
        <v>567</v>
      </c>
      <c r="AL24" s="167">
        <v>31.17</v>
      </c>
      <c r="AM24" s="100">
        <v>1464.99</v>
      </c>
      <c r="AN24" s="133" t="s">
        <v>711</v>
      </c>
      <c r="AO24" s="134" t="s">
        <v>83</v>
      </c>
      <c r="AP24" s="134" t="s">
        <v>712</v>
      </c>
      <c r="AQ24" s="136">
        <v>26.950000000000003</v>
      </c>
      <c r="AR24" s="137">
        <v>0.26950000000000002</v>
      </c>
      <c r="AS24" s="99" t="s">
        <v>463</v>
      </c>
      <c r="AT24" s="10" t="s">
        <v>461</v>
      </c>
      <c r="AU24" s="10" t="s">
        <v>465</v>
      </c>
      <c r="AV24" s="10">
        <v>38.28</v>
      </c>
      <c r="AW24" s="100">
        <v>1799.16</v>
      </c>
    </row>
    <row r="25" spans="1:49" ht="26" customHeight="1" thickBot="1" x14ac:dyDescent="0.25">
      <c r="A25" s="12">
        <v>2504</v>
      </c>
      <c r="B25" s="13" t="s">
        <v>128</v>
      </c>
      <c r="C25" s="14" t="s">
        <v>129</v>
      </c>
      <c r="D25" s="74" t="s">
        <v>28</v>
      </c>
      <c r="E25" s="77" t="s">
        <v>130</v>
      </c>
      <c r="F25" s="36"/>
      <c r="G25" s="33"/>
      <c r="H25" s="33"/>
      <c r="I25" s="33">
        <v>100</v>
      </c>
      <c r="J25" s="33">
        <v>10</v>
      </c>
      <c r="K25" s="33">
        <v>6</v>
      </c>
      <c r="L25" s="33">
        <v>25</v>
      </c>
      <c r="M25" s="33">
        <v>18</v>
      </c>
      <c r="N25" s="33"/>
      <c r="O25" s="33">
        <v>10</v>
      </c>
      <c r="P25" s="33"/>
      <c r="Q25" s="33">
        <v>2</v>
      </c>
      <c r="R25" s="33"/>
      <c r="S25" s="33">
        <v>50</v>
      </c>
      <c r="T25" s="33"/>
      <c r="U25" s="33"/>
      <c r="V25" s="33">
        <v>12</v>
      </c>
      <c r="W25" s="33">
        <v>10</v>
      </c>
      <c r="X25" s="33"/>
      <c r="Y25" s="33"/>
      <c r="Z25" s="33"/>
      <c r="AA25" s="33">
        <v>16</v>
      </c>
      <c r="AB25" s="42"/>
      <c r="AC25" s="92">
        <f t="shared" si="1"/>
        <v>259</v>
      </c>
      <c r="AD25" s="99" t="s">
        <v>327</v>
      </c>
      <c r="AE25" s="10" t="s">
        <v>328</v>
      </c>
      <c r="AF25" s="111" t="s">
        <v>329</v>
      </c>
      <c r="AG25" s="166">
        <v>32.89</v>
      </c>
      <c r="AH25" s="110">
        <f>AG25/1000</f>
        <v>3.2890000000000003E-2</v>
      </c>
      <c r="AI25" s="99" t="s">
        <v>568</v>
      </c>
      <c r="AJ25" s="167" t="s">
        <v>569</v>
      </c>
      <c r="AK25" s="167" t="s">
        <v>570</v>
      </c>
      <c r="AL25" s="167">
        <v>74.47</v>
      </c>
      <c r="AM25" s="100">
        <f>AL25/2000</f>
        <v>3.7234999999999997E-2</v>
      </c>
      <c r="AN25" s="133" t="s">
        <v>713</v>
      </c>
      <c r="AO25" s="134" t="s">
        <v>714</v>
      </c>
      <c r="AP25" s="134" t="s">
        <v>715</v>
      </c>
      <c r="AQ25" s="136">
        <v>29.42</v>
      </c>
      <c r="AR25" s="137">
        <v>2.9420000000000002E-2</v>
      </c>
      <c r="AS25" s="99" t="s">
        <v>466</v>
      </c>
      <c r="AT25" s="112" t="s">
        <v>467</v>
      </c>
      <c r="AU25" s="113" t="s">
        <v>468</v>
      </c>
      <c r="AV25" s="113" t="s">
        <v>469</v>
      </c>
      <c r="AW25" s="100">
        <f>37/1000</f>
        <v>3.6999999999999998E-2</v>
      </c>
    </row>
    <row r="26" spans="1:49" ht="17" customHeight="1" thickBot="1" x14ac:dyDescent="0.25">
      <c r="A26" s="12">
        <v>2505</v>
      </c>
      <c r="B26" s="13" t="s">
        <v>131</v>
      </c>
      <c r="C26" s="14" t="s">
        <v>132</v>
      </c>
      <c r="D26" s="74" t="s">
        <v>28</v>
      </c>
      <c r="E26" s="77" t="s">
        <v>133</v>
      </c>
      <c r="F26" s="36">
        <v>1</v>
      </c>
      <c r="G26" s="33"/>
      <c r="H26" s="33"/>
      <c r="I26" s="33"/>
      <c r="J26" s="33"/>
      <c r="K26" s="33"/>
      <c r="L26" s="33"/>
      <c r="M26" s="33"/>
      <c r="N26" s="33">
        <v>2</v>
      </c>
      <c r="O26" s="33"/>
      <c r="P26" s="33"/>
      <c r="Q26" s="33">
        <v>1</v>
      </c>
      <c r="R26" s="33"/>
      <c r="S26" s="33">
        <v>12</v>
      </c>
      <c r="T26" s="33">
        <v>10</v>
      </c>
      <c r="U26" s="33">
        <v>60</v>
      </c>
      <c r="V26" s="33">
        <v>1</v>
      </c>
      <c r="W26" s="33"/>
      <c r="X26" s="33"/>
      <c r="Y26" s="33"/>
      <c r="Z26" s="33"/>
      <c r="AA26" s="33"/>
      <c r="AB26" s="42"/>
      <c r="AC26" s="92">
        <f t="shared" si="1"/>
        <v>87</v>
      </c>
      <c r="AD26" s="99" t="s">
        <v>330</v>
      </c>
      <c r="AE26" s="10" t="s">
        <v>331</v>
      </c>
      <c r="AF26" s="111" t="s">
        <v>332</v>
      </c>
      <c r="AG26" s="166">
        <v>54.869565217391298</v>
      </c>
      <c r="AH26" s="110">
        <f>AG26/12</f>
        <v>4.5724637681159415</v>
      </c>
      <c r="AI26" s="99" t="s">
        <v>568</v>
      </c>
      <c r="AJ26" s="167">
        <v>12</v>
      </c>
      <c r="AK26" s="167" t="s">
        <v>571</v>
      </c>
      <c r="AL26" s="167">
        <v>8.59</v>
      </c>
      <c r="AM26" s="168">
        <f>8.59</f>
        <v>8.59</v>
      </c>
      <c r="AN26" s="133" t="s">
        <v>713</v>
      </c>
      <c r="AO26" s="134" t="s">
        <v>716</v>
      </c>
      <c r="AP26" s="134" t="s">
        <v>717</v>
      </c>
      <c r="AQ26" s="136">
        <v>136.31</v>
      </c>
      <c r="AR26" s="137">
        <v>11.359166666666667</v>
      </c>
      <c r="AS26" s="99" t="s">
        <v>470</v>
      </c>
      <c r="AT26" s="10" t="s">
        <v>471</v>
      </c>
      <c r="AU26" s="10" t="s">
        <v>472</v>
      </c>
      <c r="AV26" s="114" t="s">
        <v>473</v>
      </c>
      <c r="AW26" s="100">
        <v>6.02</v>
      </c>
    </row>
    <row r="27" spans="1:49" ht="17" customHeight="1" thickBot="1" x14ac:dyDescent="0.25">
      <c r="A27" s="12">
        <v>2506</v>
      </c>
      <c r="B27" s="13" t="s">
        <v>134</v>
      </c>
      <c r="C27" s="14" t="s">
        <v>135</v>
      </c>
      <c r="D27" s="74" t="s">
        <v>28</v>
      </c>
      <c r="E27" s="77" t="s">
        <v>136</v>
      </c>
      <c r="F27" s="36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>
        <v>1</v>
      </c>
      <c r="R27" s="33"/>
      <c r="S27" s="33"/>
      <c r="T27" s="33">
        <v>10</v>
      </c>
      <c r="U27" s="33">
        <v>20</v>
      </c>
      <c r="V27" s="33">
        <v>5</v>
      </c>
      <c r="W27" s="33"/>
      <c r="X27" s="33"/>
      <c r="Y27" s="34">
        <v>1</v>
      </c>
      <c r="Z27" s="33"/>
      <c r="AA27" s="33">
        <v>1</v>
      </c>
      <c r="AB27" s="42"/>
      <c r="AC27" s="92">
        <f t="shared" si="1"/>
        <v>38</v>
      </c>
      <c r="AD27" s="99" t="s">
        <v>333</v>
      </c>
      <c r="AE27" s="10" t="s">
        <v>334</v>
      </c>
      <c r="AF27" s="108">
        <v>75508604</v>
      </c>
      <c r="AG27" s="109">
        <v>13.48</v>
      </c>
      <c r="AH27" s="110">
        <f>AG27/1000</f>
        <v>1.3480000000000001E-2</v>
      </c>
      <c r="AI27" s="99" t="s">
        <v>568</v>
      </c>
      <c r="AJ27" s="167">
        <v>500</v>
      </c>
      <c r="AK27" s="167" t="s">
        <v>572</v>
      </c>
      <c r="AL27" s="167">
        <v>53.74</v>
      </c>
      <c r="AM27" s="100">
        <f>AL27/AJ27</f>
        <v>0.10748000000000001</v>
      </c>
      <c r="AN27" s="133" t="s">
        <v>713</v>
      </c>
      <c r="AO27" s="134" t="s">
        <v>718</v>
      </c>
      <c r="AP27" s="134" t="s">
        <v>719</v>
      </c>
      <c r="AQ27" s="136">
        <v>15.7</v>
      </c>
      <c r="AR27" s="137">
        <v>7.8499999999999993E-3</v>
      </c>
      <c r="AS27" s="99" t="s">
        <v>470</v>
      </c>
      <c r="AT27" s="113" t="s">
        <v>474</v>
      </c>
      <c r="AU27" s="10" t="s">
        <v>475</v>
      </c>
      <c r="AV27" s="113" t="s">
        <v>476</v>
      </c>
      <c r="AW27" s="100">
        <f>50.7/1000</f>
        <v>5.0700000000000002E-2</v>
      </c>
    </row>
    <row r="28" spans="1:49" ht="26" customHeight="1" thickBot="1" x14ac:dyDescent="0.25">
      <c r="A28" s="12">
        <v>2507</v>
      </c>
      <c r="B28" s="13" t="s">
        <v>137</v>
      </c>
      <c r="C28" s="14" t="s">
        <v>129</v>
      </c>
      <c r="D28" s="74" t="s">
        <v>28</v>
      </c>
      <c r="E28" s="77" t="s">
        <v>70</v>
      </c>
      <c r="F28" s="36">
        <v>2</v>
      </c>
      <c r="G28" s="33">
        <v>75</v>
      </c>
      <c r="H28" s="33"/>
      <c r="I28" s="33"/>
      <c r="J28" s="33"/>
      <c r="K28" s="33"/>
      <c r="L28" s="33"/>
      <c r="M28" s="33"/>
      <c r="N28" s="33"/>
      <c r="O28" s="33"/>
      <c r="P28" s="33">
        <v>30</v>
      </c>
      <c r="Q28" s="33"/>
      <c r="R28" s="33">
        <v>2</v>
      </c>
      <c r="S28" s="33">
        <v>400</v>
      </c>
      <c r="T28" s="33">
        <v>100</v>
      </c>
      <c r="U28" s="33">
        <v>100</v>
      </c>
      <c r="V28" s="33"/>
      <c r="W28" s="33"/>
      <c r="X28" s="33"/>
      <c r="Y28" s="34">
        <v>15</v>
      </c>
      <c r="Z28" s="33">
        <v>200</v>
      </c>
      <c r="AA28" s="33"/>
      <c r="AB28" s="42"/>
      <c r="AC28" s="92">
        <f t="shared" si="1"/>
        <v>924</v>
      </c>
      <c r="AD28" s="99" t="s">
        <v>310</v>
      </c>
      <c r="AE28" s="10" t="s">
        <v>335</v>
      </c>
      <c r="AF28" s="111" t="s">
        <v>336</v>
      </c>
      <c r="AG28" s="109">
        <v>21.85</v>
      </c>
      <c r="AH28" s="110">
        <v>20189.400000000001</v>
      </c>
      <c r="AI28" s="99" t="s">
        <v>568</v>
      </c>
      <c r="AJ28" s="167">
        <v>1000</v>
      </c>
      <c r="AK28" s="167" t="s">
        <v>573</v>
      </c>
      <c r="AL28" s="167">
        <v>21.2</v>
      </c>
      <c r="AM28" s="100">
        <v>19588.8</v>
      </c>
      <c r="AN28" s="133" t="s">
        <v>713</v>
      </c>
      <c r="AO28" s="134" t="s">
        <v>696</v>
      </c>
      <c r="AP28" s="134" t="s">
        <v>715</v>
      </c>
      <c r="AQ28" s="136">
        <v>19.55</v>
      </c>
      <c r="AR28" s="137">
        <v>1.9550000000000001E-2</v>
      </c>
      <c r="AS28" s="99" t="s">
        <v>466</v>
      </c>
      <c r="AT28" s="113" t="s">
        <v>467</v>
      </c>
      <c r="AU28" s="113" t="s">
        <v>477</v>
      </c>
      <c r="AV28" s="113" t="s">
        <v>478</v>
      </c>
      <c r="AW28" s="100">
        <v>23469.599999999999</v>
      </c>
    </row>
    <row r="29" spans="1:49" ht="17" customHeight="1" thickBot="1" x14ac:dyDescent="0.25">
      <c r="A29" s="12">
        <v>2508</v>
      </c>
      <c r="B29" s="25" t="s">
        <v>138</v>
      </c>
      <c r="C29" s="26" t="s">
        <v>139</v>
      </c>
      <c r="D29" s="75" t="s">
        <v>28</v>
      </c>
      <c r="E29" s="78" t="s">
        <v>140</v>
      </c>
      <c r="F29" s="47"/>
      <c r="G29" s="48">
        <v>4</v>
      </c>
      <c r="H29" s="48"/>
      <c r="I29" s="48">
        <v>10</v>
      </c>
      <c r="J29" s="48"/>
      <c r="K29" s="48"/>
      <c r="L29" s="48"/>
      <c r="M29" s="48">
        <v>2</v>
      </c>
      <c r="N29" s="48">
        <v>8</v>
      </c>
      <c r="O29" s="48"/>
      <c r="P29" s="48">
        <v>3</v>
      </c>
      <c r="Q29" s="48">
        <v>4</v>
      </c>
      <c r="R29" s="48"/>
      <c r="S29" s="48">
        <v>54</v>
      </c>
      <c r="T29" s="48"/>
      <c r="U29" s="48">
        <v>50</v>
      </c>
      <c r="V29" s="48"/>
      <c r="W29" s="48"/>
      <c r="X29" s="48">
        <v>8</v>
      </c>
      <c r="Y29" s="48"/>
      <c r="Z29" s="48"/>
      <c r="AA29" s="48"/>
      <c r="AB29" s="49"/>
      <c r="AC29" s="92">
        <f t="shared" si="1"/>
        <v>143</v>
      </c>
      <c r="AD29" s="99" t="s">
        <v>337</v>
      </c>
      <c r="AE29" s="10" t="s">
        <v>338</v>
      </c>
      <c r="AF29" s="108" t="s">
        <v>339</v>
      </c>
      <c r="AG29" s="109">
        <v>125.41</v>
      </c>
      <c r="AH29" s="110">
        <v>17933.63</v>
      </c>
      <c r="AI29" s="99" t="s">
        <v>574</v>
      </c>
      <c r="AJ29" s="167">
        <v>144</v>
      </c>
      <c r="AK29" s="167" t="s">
        <v>575</v>
      </c>
      <c r="AL29" s="167">
        <v>11.06</v>
      </c>
      <c r="AM29" s="100">
        <v>1581.58</v>
      </c>
      <c r="AN29" s="133" t="s">
        <v>713</v>
      </c>
      <c r="AO29" s="134" t="s">
        <v>720</v>
      </c>
      <c r="AP29" s="134" t="s">
        <v>339</v>
      </c>
      <c r="AQ29" s="136">
        <v>135.75</v>
      </c>
      <c r="AR29" s="137">
        <v>13.574999999999999</v>
      </c>
      <c r="AS29" s="99" t="s">
        <v>470</v>
      </c>
      <c r="AT29" s="10" t="s">
        <v>479</v>
      </c>
      <c r="AU29" s="10" t="s">
        <v>480</v>
      </c>
      <c r="AV29" s="10" t="s">
        <v>481</v>
      </c>
      <c r="AW29" s="100">
        <v>1776.96</v>
      </c>
    </row>
    <row r="30" spans="1:49" ht="20" thickBot="1" x14ac:dyDescent="0.3">
      <c r="A30" s="21">
        <v>3000</v>
      </c>
      <c r="B30" s="161" t="s">
        <v>197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3"/>
      <c r="AC30" s="93">
        <f>SUM(AC31:AC36)</f>
        <v>178</v>
      </c>
      <c r="AD30" s="150"/>
      <c r="AE30" s="151"/>
      <c r="AF30" s="151"/>
      <c r="AG30" s="151"/>
      <c r="AH30" s="152"/>
      <c r="AI30" s="150"/>
      <c r="AJ30" s="151"/>
      <c r="AK30" s="151"/>
      <c r="AL30" s="151"/>
      <c r="AM30" s="152"/>
      <c r="AN30" s="150"/>
      <c r="AO30" s="151"/>
      <c r="AP30" s="151"/>
      <c r="AQ30" s="151"/>
      <c r="AR30" s="152"/>
      <c r="AS30" s="150">
        <v>83159.12</v>
      </c>
      <c r="AT30" s="151"/>
      <c r="AU30" s="151"/>
      <c r="AV30" s="151"/>
      <c r="AW30" s="152"/>
    </row>
    <row r="31" spans="1:49" ht="17" thickBot="1" x14ac:dyDescent="0.25">
      <c r="A31" s="12">
        <v>3001</v>
      </c>
      <c r="B31" s="31" t="s">
        <v>214</v>
      </c>
      <c r="C31" s="23" t="s">
        <v>274</v>
      </c>
      <c r="D31" s="73" t="s">
        <v>28</v>
      </c>
      <c r="E31" s="76" t="s">
        <v>215</v>
      </c>
      <c r="F31" s="44"/>
      <c r="G31" s="45">
        <v>3</v>
      </c>
      <c r="H31" s="45">
        <v>2</v>
      </c>
      <c r="I31" s="45"/>
      <c r="J31" s="45">
        <v>3</v>
      </c>
      <c r="K31" s="45">
        <v>3</v>
      </c>
      <c r="L31" s="45"/>
      <c r="M31" s="45"/>
      <c r="N31" s="45"/>
      <c r="O31" s="45">
        <v>2</v>
      </c>
      <c r="P31" s="45"/>
      <c r="Q31" s="45">
        <v>2</v>
      </c>
      <c r="R31" s="45">
        <v>1</v>
      </c>
      <c r="S31" s="45"/>
      <c r="T31" s="45">
        <v>10</v>
      </c>
      <c r="U31" s="45">
        <v>10</v>
      </c>
      <c r="V31" s="45"/>
      <c r="W31" s="45"/>
      <c r="X31" s="45"/>
      <c r="Y31" s="45"/>
      <c r="Z31" s="45"/>
      <c r="AA31" s="45"/>
      <c r="AB31" s="52"/>
      <c r="AC31" s="92">
        <f t="shared" si="1"/>
        <v>36</v>
      </c>
      <c r="AD31" s="99" t="s">
        <v>340</v>
      </c>
      <c r="AE31" s="10" t="s">
        <v>341</v>
      </c>
      <c r="AF31" s="108">
        <v>1114002</v>
      </c>
      <c r="AG31" s="109">
        <v>109.75</v>
      </c>
      <c r="AH31" s="110">
        <v>3951</v>
      </c>
      <c r="AI31" s="133" t="s">
        <v>576</v>
      </c>
      <c r="AJ31" s="134" t="s">
        <v>254</v>
      </c>
      <c r="AK31" s="134" t="s">
        <v>577</v>
      </c>
      <c r="AL31" s="134">
        <v>60.26</v>
      </c>
      <c r="AM31" s="135">
        <v>2169.36</v>
      </c>
      <c r="AN31" s="99"/>
      <c r="AO31" s="10"/>
      <c r="AP31" s="10"/>
      <c r="AQ31" s="10"/>
      <c r="AR31" s="123"/>
      <c r="AS31" s="99" t="s">
        <v>482</v>
      </c>
      <c r="AT31" s="10" t="s">
        <v>483</v>
      </c>
      <c r="AU31" s="10" t="s">
        <v>484</v>
      </c>
      <c r="AV31" s="10">
        <v>81.84</v>
      </c>
      <c r="AW31" s="100">
        <v>2946.24</v>
      </c>
    </row>
    <row r="32" spans="1:49" ht="17" thickBot="1" x14ac:dyDescent="0.25">
      <c r="A32" s="12">
        <v>3002</v>
      </c>
      <c r="B32" s="17" t="s">
        <v>214</v>
      </c>
      <c r="C32" s="14" t="s">
        <v>275</v>
      </c>
      <c r="D32" s="74" t="s">
        <v>28</v>
      </c>
      <c r="E32" s="77" t="s">
        <v>215</v>
      </c>
      <c r="F32" s="36"/>
      <c r="G32" s="33">
        <v>3</v>
      </c>
      <c r="H32" s="33"/>
      <c r="I32" s="33"/>
      <c r="J32" s="33"/>
      <c r="K32" s="33">
        <v>3</v>
      </c>
      <c r="L32" s="33"/>
      <c r="M32" s="33">
        <v>4</v>
      </c>
      <c r="N32" s="33"/>
      <c r="O32" s="33"/>
      <c r="P32" s="33"/>
      <c r="Q32" s="33"/>
      <c r="R32" s="33"/>
      <c r="S32" s="33"/>
      <c r="T32" s="33"/>
      <c r="U32" s="33">
        <v>2</v>
      </c>
      <c r="V32" s="33">
        <v>5</v>
      </c>
      <c r="W32" s="33"/>
      <c r="X32" s="33"/>
      <c r="Y32" s="33">
        <v>6</v>
      </c>
      <c r="Z32" s="33"/>
      <c r="AA32" s="33"/>
      <c r="AB32" s="43"/>
      <c r="AC32" s="92">
        <f t="shared" si="1"/>
        <v>23</v>
      </c>
      <c r="AD32" s="99" t="s">
        <v>340</v>
      </c>
      <c r="AE32" s="10" t="s">
        <v>341</v>
      </c>
      <c r="AF32" s="108">
        <v>1114002</v>
      </c>
      <c r="AG32" s="109">
        <v>109.75</v>
      </c>
      <c r="AH32" s="110">
        <v>2524.25</v>
      </c>
      <c r="AI32" s="133" t="s">
        <v>576</v>
      </c>
      <c r="AJ32" s="134" t="s">
        <v>254</v>
      </c>
      <c r="AK32" s="134" t="s">
        <v>577</v>
      </c>
      <c r="AL32" s="134">
        <v>60.26</v>
      </c>
      <c r="AM32" s="135">
        <v>1385.98</v>
      </c>
      <c r="AN32" s="99"/>
      <c r="AO32" s="10"/>
      <c r="AP32" s="10"/>
      <c r="AQ32" s="10"/>
      <c r="AR32" s="123"/>
      <c r="AS32" s="99" t="s">
        <v>482</v>
      </c>
      <c r="AT32" s="10" t="s">
        <v>483</v>
      </c>
      <c r="AU32" s="10" t="s">
        <v>484</v>
      </c>
      <c r="AV32" s="10">
        <v>81.84</v>
      </c>
      <c r="AW32" s="100">
        <v>1882.32</v>
      </c>
    </row>
    <row r="33" spans="1:49" ht="17" customHeight="1" thickBot="1" x14ac:dyDescent="0.25">
      <c r="A33" s="12">
        <v>3003</v>
      </c>
      <c r="B33" s="17" t="s">
        <v>214</v>
      </c>
      <c r="C33" s="14" t="s">
        <v>216</v>
      </c>
      <c r="D33" s="74" t="s">
        <v>28</v>
      </c>
      <c r="E33" s="77" t="s">
        <v>217</v>
      </c>
      <c r="F33" s="36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>
        <v>25</v>
      </c>
      <c r="T33" s="33"/>
      <c r="U33" s="33"/>
      <c r="V33" s="33"/>
      <c r="W33" s="33"/>
      <c r="X33" s="33"/>
      <c r="Y33" s="33"/>
      <c r="Z33" s="33"/>
      <c r="AA33" s="33"/>
      <c r="AB33" s="43"/>
      <c r="AC33" s="92">
        <f t="shared" si="1"/>
        <v>25</v>
      </c>
      <c r="AD33" s="99" t="s">
        <v>340</v>
      </c>
      <c r="AE33" s="10" t="s">
        <v>342</v>
      </c>
      <c r="AF33" s="108">
        <v>1110345</v>
      </c>
      <c r="AG33" s="109">
        <v>143.66</v>
      </c>
      <c r="AH33" s="110">
        <v>3591.5</v>
      </c>
      <c r="AI33" s="133" t="s">
        <v>578</v>
      </c>
      <c r="AJ33" s="134" t="s">
        <v>579</v>
      </c>
      <c r="AK33" s="134" t="s">
        <v>580</v>
      </c>
      <c r="AL33" s="134">
        <v>105.03</v>
      </c>
      <c r="AM33" s="135">
        <v>2625.75</v>
      </c>
      <c r="AN33" s="99"/>
      <c r="AO33" s="10"/>
      <c r="AP33" s="10"/>
      <c r="AQ33" s="10"/>
      <c r="AR33" s="123"/>
      <c r="AS33" s="99" t="s">
        <v>482</v>
      </c>
      <c r="AT33" s="10" t="s">
        <v>217</v>
      </c>
      <c r="AU33" s="10" t="s">
        <v>485</v>
      </c>
      <c r="AV33" s="10">
        <v>147.09</v>
      </c>
      <c r="AW33" s="100">
        <v>3677.25</v>
      </c>
    </row>
    <row r="34" spans="1:49" ht="17" thickBot="1" x14ac:dyDescent="0.25">
      <c r="A34" s="12">
        <v>3004</v>
      </c>
      <c r="B34" s="17" t="s">
        <v>249</v>
      </c>
      <c r="C34" s="14" t="s">
        <v>276</v>
      </c>
      <c r="D34" s="74" t="s">
        <v>28</v>
      </c>
      <c r="E34" s="77" t="s">
        <v>215</v>
      </c>
      <c r="F34" s="36"/>
      <c r="G34" s="33">
        <v>3</v>
      </c>
      <c r="H34" s="33">
        <v>1</v>
      </c>
      <c r="I34" s="33"/>
      <c r="J34" s="33">
        <v>3</v>
      </c>
      <c r="K34" s="33">
        <v>3</v>
      </c>
      <c r="L34" s="33"/>
      <c r="M34" s="33"/>
      <c r="N34" s="33"/>
      <c r="O34" s="33">
        <v>2</v>
      </c>
      <c r="P34" s="33"/>
      <c r="Q34" s="33"/>
      <c r="R34" s="33">
        <v>1</v>
      </c>
      <c r="S34" s="33">
        <v>18</v>
      </c>
      <c r="T34" s="33"/>
      <c r="U34" s="33">
        <v>10</v>
      </c>
      <c r="V34" s="33"/>
      <c r="W34" s="33"/>
      <c r="X34" s="33"/>
      <c r="Y34" s="33"/>
      <c r="Z34" s="33"/>
      <c r="AA34" s="33"/>
      <c r="AB34" s="43"/>
      <c r="AC34" s="92">
        <f t="shared" si="1"/>
        <v>41</v>
      </c>
      <c r="AD34" s="99" t="s">
        <v>340</v>
      </c>
      <c r="AE34" s="10" t="s">
        <v>341</v>
      </c>
      <c r="AF34" s="108">
        <v>1114008</v>
      </c>
      <c r="AG34" s="109">
        <v>130.46</v>
      </c>
      <c r="AH34" s="110">
        <v>5348.8600000000006</v>
      </c>
      <c r="AI34" s="133" t="s">
        <v>576</v>
      </c>
      <c r="AJ34" s="134" t="s">
        <v>254</v>
      </c>
      <c r="AK34" s="134" t="s">
        <v>581</v>
      </c>
      <c r="AL34" s="134">
        <v>65.010000000000005</v>
      </c>
      <c r="AM34" s="135">
        <v>2665.41</v>
      </c>
      <c r="AN34" s="99"/>
      <c r="AO34" s="10"/>
      <c r="AP34" s="10"/>
      <c r="AQ34" s="10"/>
      <c r="AR34" s="123"/>
      <c r="AS34" s="99" t="s">
        <v>482</v>
      </c>
      <c r="AT34" s="10" t="s">
        <v>483</v>
      </c>
      <c r="AU34" s="10" t="s">
        <v>486</v>
      </c>
      <c r="AV34" s="10">
        <v>148.84</v>
      </c>
      <c r="AW34" s="100">
        <v>6102.44</v>
      </c>
    </row>
    <row r="35" spans="1:49" ht="17" thickBot="1" x14ac:dyDescent="0.25">
      <c r="A35" s="12">
        <v>3005</v>
      </c>
      <c r="B35" s="17" t="s">
        <v>249</v>
      </c>
      <c r="C35" s="14" t="s">
        <v>275</v>
      </c>
      <c r="D35" s="74" t="s">
        <v>28</v>
      </c>
      <c r="E35" s="77" t="s">
        <v>215</v>
      </c>
      <c r="F35" s="36"/>
      <c r="G35" s="33">
        <v>3</v>
      </c>
      <c r="H35" s="33"/>
      <c r="I35" s="33"/>
      <c r="J35" s="33"/>
      <c r="K35" s="33">
        <v>2</v>
      </c>
      <c r="L35" s="33"/>
      <c r="M35" s="33">
        <v>5</v>
      </c>
      <c r="N35" s="33"/>
      <c r="O35" s="33"/>
      <c r="P35" s="33"/>
      <c r="Q35" s="33"/>
      <c r="R35" s="33"/>
      <c r="S35" s="33">
        <v>3</v>
      </c>
      <c r="T35" s="33"/>
      <c r="U35" s="33">
        <v>2</v>
      </c>
      <c r="V35" s="33">
        <v>5</v>
      </c>
      <c r="W35" s="33"/>
      <c r="X35" s="33"/>
      <c r="Y35" s="33">
        <v>6</v>
      </c>
      <c r="Z35" s="33"/>
      <c r="AA35" s="33"/>
      <c r="AB35" s="43"/>
      <c r="AC35" s="92">
        <f t="shared" si="1"/>
        <v>26</v>
      </c>
      <c r="AD35" s="99" t="s">
        <v>340</v>
      </c>
      <c r="AE35" s="10" t="s">
        <v>341</v>
      </c>
      <c r="AF35" s="108">
        <v>1114008</v>
      </c>
      <c r="AG35" s="109">
        <v>130.46</v>
      </c>
      <c r="AH35" s="110">
        <v>3391.96</v>
      </c>
      <c r="AI35" s="133" t="s">
        <v>576</v>
      </c>
      <c r="AJ35" s="134" t="s">
        <v>254</v>
      </c>
      <c r="AK35" s="134" t="s">
        <v>581</v>
      </c>
      <c r="AL35" s="134">
        <v>65.010000000000005</v>
      </c>
      <c r="AM35" s="135">
        <v>1690.26</v>
      </c>
      <c r="AN35" s="99"/>
      <c r="AO35" s="10"/>
      <c r="AP35" s="10"/>
      <c r="AQ35" s="10"/>
      <c r="AR35" s="123"/>
      <c r="AS35" s="99" t="s">
        <v>482</v>
      </c>
      <c r="AT35" s="10" t="s">
        <v>483</v>
      </c>
      <c r="AU35" s="10" t="s">
        <v>486</v>
      </c>
      <c r="AV35" s="10">
        <v>148.84</v>
      </c>
      <c r="AW35" s="100">
        <v>3869.84</v>
      </c>
    </row>
    <row r="36" spans="1:49" ht="17" thickBot="1" x14ac:dyDescent="0.25">
      <c r="A36" s="12">
        <v>3006</v>
      </c>
      <c r="B36" s="29" t="s">
        <v>253</v>
      </c>
      <c r="C36" s="30" t="s">
        <v>275</v>
      </c>
      <c r="D36" s="75" t="s">
        <v>28</v>
      </c>
      <c r="E36" s="79" t="s">
        <v>254</v>
      </c>
      <c r="F36" s="47">
        <v>1</v>
      </c>
      <c r="G36" s="48">
        <v>3</v>
      </c>
      <c r="H36" s="48"/>
      <c r="I36" s="48"/>
      <c r="J36" s="48"/>
      <c r="K36" s="48">
        <v>3</v>
      </c>
      <c r="L36" s="48"/>
      <c r="M36" s="48">
        <v>5</v>
      </c>
      <c r="N36" s="48"/>
      <c r="O36" s="48"/>
      <c r="P36" s="48"/>
      <c r="Q36" s="48"/>
      <c r="R36" s="48"/>
      <c r="S36" s="48">
        <v>2</v>
      </c>
      <c r="T36" s="48"/>
      <c r="U36" s="48">
        <v>2</v>
      </c>
      <c r="V36" s="48">
        <v>5</v>
      </c>
      <c r="W36" s="48"/>
      <c r="X36" s="48"/>
      <c r="Y36" s="48">
        <v>6</v>
      </c>
      <c r="Z36" s="48"/>
      <c r="AA36" s="28"/>
      <c r="AB36" s="51"/>
      <c r="AC36" s="92">
        <f t="shared" si="1"/>
        <v>27</v>
      </c>
      <c r="AD36" s="99" t="s">
        <v>340</v>
      </c>
      <c r="AE36" s="10" t="s">
        <v>341</v>
      </c>
      <c r="AF36" s="108">
        <v>1110202</v>
      </c>
      <c r="AG36" s="109">
        <v>49.9</v>
      </c>
      <c r="AH36" s="110">
        <v>1347.3</v>
      </c>
      <c r="AI36" s="133" t="s">
        <v>576</v>
      </c>
      <c r="AJ36" s="134" t="s">
        <v>254</v>
      </c>
      <c r="AK36" s="134" t="s">
        <v>582</v>
      </c>
      <c r="AL36" s="134">
        <v>44.88</v>
      </c>
      <c r="AM36" s="135">
        <v>1211.76</v>
      </c>
      <c r="AN36" s="99"/>
      <c r="AO36" s="10"/>
      <c r="AP36" s="10"/>
      <c r="AQ36" s="10"/>
      <c r="AR36" s="123"/>
      <c r="AS36" s="99" t="s">
        <v>482</v>
      </c>
      <c r="AT36" s="10" t="s">
        <v>483</v>
      </c>
      <c r="AU36" s="10" t="s">
        <v>487</v>
      </c>
      <c r="AV36" s="10">
        <v>72.59</v>
      </c>
      <c r="AW36" s="100">
        <v>1959.93</v>
      </c>
    </row>
    <row r="37" spans="1:49" ht="20" thickBot="1" x14ac:dyDescent="0.3">
      <c r="A37" s="21">
        <v>3500</v>
      </c>
      <c r="B37" s="161" t="s">
        <v>160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3"/>
      <c r="AC37" s="93">
        <f>SUM(AC38:AC54)</f>
        <v>682</v>
      </c>
      <c r="AD37" s="150"/>
      <c r="AE37" s="151"/>
      <c r="AF37" s="151"/>
      <c r="AG37" s="151"/>
      <c r="AH37" s="152"/>
      <c r="AI37" s="150"/>
      <c r="AJ37" s="151"/>
      <c r="AK37" s="151"/>
      <c r="AL37" s="151"/>
      <c r="AM37" s="152"/>
      <c r="AN37" s="150"/>
      <c r="AO37" s="151"/>
      <c r="AP37" s="151"/>
      <c r="AQ37" s="151"/>
      <c r="AR37" s="152"/>
      <c r="AS37" s="157">
        <v>20438.02</v>
      </c>
      <c r="AT37" s="151"/>
      <c r="AU37" s="151"/>
      <c r="AV37" s="151"/>
      <c r="AW37" s="152"/>
    </row>
    <row r="38" spans="1:49" ht="17" customHeight="1" thickBot="1" x14ac:dyDescent="0.25">
      <c r="A38" s="12">
        <v>3501</v>
      </c>
      <c r="B38" s="31" t="s">
        <v>201</v>
      </c>
      <c r="C38" s="23" t="s">
        <v>202</v>
      </c>
      <c r="D38" s="73" t="s">
        <v>28</v>
      </c>
      <c r="E38" s="76" t="s">
        <v>203</v>
      </c>
      <c r="F38" s="44">
        <v>1</v>
      </c>
      <c r="G38" s="45">
        <v>6</v>
      </c>
      <c r="H38" s="45"/>
      <c r="I38" s="45">
        <v>5</v>
      </c>
      <c r="J38" s="45"/>
      <c r="K38" s="45"/>
      <c r="L38" s="45"/>
      <c r="M38" s="45"/>
      <c r="N38" s="45"/>
      <c r="O38" s="45"/>
      <c r="P38" s="45">
        <v>2</v>
      </c>
      <c r="Q38" s="45">
        <v>2</v>
      </c>
      <c r="R38" s="45"/>
      <c r="S38" s="45">
        <v>15</v>
      </c>
      <c r="T38" s="45"/>
      <c r="U38" s="45"/>
      <c r="V38" s="45"/>
      <c r="W38" s="45"/>
      <c r="X38" s="45"/>
      <c r="Y38" s="45">
        <v>2</v>
      </c>
      <c r="Z38" s="45"/>
      <c r="AA38" s="45"/>
      <c r="AB38" s="52"/>
      <c r="AC38" s="92">
        <f t="shared" si="1"/>
        <v>33</v>
      </c>
      <c r="AD38" s="133" t="s">
        <v>343</v>
      </c>
      <c r="AE38" s="134" t="s">
        <v>344</v>
      </c>
      <c r="AF38" s="138">
        <v>4688314</v>
      </c>
      <c r="AG38" s="139">
        <v>179.04</v>
      </c>
      <c r="AH38" s="140">
        <f>AG38/12</f>
        <v>14.92</v>
      </c>
      <c r="AI38" s="99" t="s">
        <v>583</v>
      </c>
      <c r="AJ38" s="10" t="s">
        <v>584</v>
      </c>
      <c r="AK38" s="10" t="s">
        <v>585</v>
      </c>
      <c r="AL38" s="167">
        <v>5.64</v>
      </c>
      <c r="AM38" s="100">
        <v>186.12</v>
      </c>
      <c r="AN38" s="99"/>
      <c r="AO38" s="10"/>
      <c r="AP38" s="10"/>
      <c r="AQ38" s="122"/>
      <c r="AR38" s="123"/>
      <c r="AS38" s="99"/>
      <c r="AT38" s="10"/>
      <c r="AU38" s="10"/>
      <c r="AV38" s="10"/>
      <c r="AW38" s="100"/>
    </row>
    <row r="39" spans="1:49" ht="17" customHeight="1" thickBot="1" x14ac:dyDescent="0.25">
      <c r="A39" s="12">
        <v>3502</v>
      </c>
      <c r="B39" s="17" t="s">
        <v>201</v>
      </c>
      <c r="C39" s="14" t="s">
        <v>204</v>
      </c>
      <c r="D39" s="74" t="s">
        <v>28</v>
      </c>
      <c r="E39" s="77" t="s">
        <v>205</v>
      </c>
      <c r="F39" s="36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>
        <v>7</v>
      </c>
      <c r="T39" s="33"/>
      <c r="U39" s="33"/>
      <c r="V39" s="33"/>
      <c r="W39" s="33"/>
      <c r="X39" s="33"/>
      <c r="Y39" s="33"/>
      <c r="Z39" s="33"/>
      <c r="AA39" s="33"/>
      <c r="AB39" s="43"/>
      <c r="AC39" s="92">
        <f t="shared" si="1"/>
        <v>7</v>
      </c>
      <c r="AD39" s="133" t="s">
        <v>345</v>
      </c>
      <c r="AE39" s="134" t="s">
        <v>346</v>
      </c>
      <c r="AF39" s="141" t="s">
        <v>347</v>
      </c>
      <c r="AG39" s="139">
        <v>275.48</v>
      </c>
      <c r="AH39" s="140">
        <v>3856.7200000000003</v>
      </c>
      <c r="AI39" s="99" t="s">
        <v>586</v>
      </c>
      <c r="AJ39" s="10" t="s">
        <v>587</v>
      </c>
      <c r="AK39" s="10" t="s">
        <v>588</v>
      </c>
      <c r="AL39" s="167">
        <v>52.94</v>
      </c>
      <c r="AM39" s="100">
        <v>370.58</v>
      </c>
      <c r="AN39" s="99"/>
      <c r="AO39" s="10"/>
      <c r="AP39" s="10"/>
      <c r="AQ39" s="122"/>
      <c r="AR39" s="123"/>
      <c r="AS39" s="99"/>
      <c r="AT39" s="10"/>
      <c r="AU39" s="10"/>
      <c r="AV39" s="10"/>
      <c r="AW39" s="100"/>
    </row>
    <row r="40" spans="1:49" ht="17" customHeight="1" thickBot="1" x14ac:dyDescent="0.25">
      <c r="A40" s="12">
        <v>3503</v>
      </c>
      <c r="B40" s="17" t="s">
        <v>206</v>
      </c>
      <c r="C40" s="14" t="s">
        <v>207</v>
      </c>
      <c r="D40" s="74" t="s">
        <v>28</v>
      </c>
      <c r="E40" s="77" t="s">
        <v>203</v>
      </c>
      <c r="F40" s="36">
        <v>1</v>
      </c>
      <c r="G40" s="33"/>
      <c r="H40" s="33"/>
      <c r="I40" s="33"/>
      <c r="J40" s="33"/>
      <c r="K40" s="33">
        <v>1</v>
      </c>
      <c r="L40" s="33"/>
      <c r="M40" s="33"/>
      <c r="N40" s="33">
        <v>1</v>
      </c>
      <c r="O40" s="33"/>
      <c r="P40" s="33"/>
      <c r="Q40" s="33"/>
      <c r="R40" s="33"/>
      <c r="S40" s="33">
        <v>14</v>
      </c>
      <c r="T40" s="33"/>
      <c r="U40" s="33"/>
      <c r="V40" s="33"/>
      <c r="W40" s="33"/>
      <c r="X40" s="33"/>
      <c r="Y40" s="33"/>
      <c r="Z40" s="33"/>
      <c r="AA40" s="33"/>
      <c r="AB40" s="43"/>
      <c r="AC40" s="92">
        <f t="shared" si="1"/>
        <v>17</v>
      </c>
      <c r="AD40" s="133" t="s">
        <v>348</v>
      </c>
      <c r="AE40" s="134" t="s">
        <v>233</v>
      </c>
      <c r="AF40" s="141" t="s">
        <v>349</v>
      </c>
      <c r="AG40" s="139">
        <v>54.87</v>
      </c>
      <c r="AH40" s="140">
        <f>AG40/12</f>
        <v>4.5724999999999998</v>
      </c>
      <c r="AI40" s="99" t="s">
        <v>586</v>
      </c>
      <c r="AJ40" s="10" t="s">
        <v>584</v>
      </c>
      <c r="AK40" s="10" t="s">
        <v>589</v>
      </c>
      <c r="AL40" s="167">
        <v>2.98</v>
      </c>
      <c r="AM40" s="100">
        <v>50.66</v>
      </c>
      <c r="AN40" s="99"/>
      <c r="AO40" s="10"/>
      <c r="AP40" s="10"/>
      <c r="AQ40" s="122"/>
      <c r="AR40" s="123"/>
      <c r="AS40" s="99"/>
      <c r="AT40" s="10"/>
      <c r="AU40" s="10"/>
      <c r="AV40" s="10"/>
      <c r="AW40" s="100"/>
    </row>
    <row r="41" spans="1:49" ht="17" customHeight="1" thickBot="1" x14ac:dyDescent="0.25">
      <c r="A41" s="68">
        <v>3504</v>
      </c>
      <c r="B41" s="69" t="s">
        <v>222</v>
      </c>
      <c r="C41" s="70" t="s">
        <v>223</v>
      </c>
      <c r="D41" s="80" t="s">
        <v>28</v>
      </c>
      <c r="E41" s="83" t="s">
        <v>224</v>
      </c>
      <c r="F41" s="8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2"/>
      <c r="AC41" s="94">
        <f t="shared" si="1"/>
        <v>0</v>
      </c>
      <c r="AD41" s="133" t="s">
        <v>350</v>
      </c>
      <c r="AE41" s="134" t="s">
        <v>351</v>
      </c>
      <c r="AF41" s="141" t="s">
        <v>352</v>
      </c>
      <c r="AG41" s="139">
        <v>5.7</v>
      </c>
      <c r="AH41" s="140">
        <v>68.400000000000006</v>
      </c>
      <c r="AI41" s="99"/>
      <c r="AJ41" s="10"/>
      <c r="AK41" s="10"/>
      <c r="AL41" s="167"/>
      <c r="AM41" s="100"/>
      <c r="AN41" s="99"/>
      <c r="AO41" s="10"/>
      <c r="AP41" s="10"/>
      <c r="AQ41" s="122"/>
      <c r="AR41" s="123"/>
      <c r="AS41" s="99"/>
      <c r="AT41" s="10"/>
      <c r="AU41" s="10"/>
      <c r="AV41" s="10"/>
      <c r="AW41" s="100"/>
    </row>
    <row r="42" spans="1:49" ht="17" customHeight="1" thickBot="1" x14ac:dyDescent="0.25">
      <c r="A42" s="68">
        <v>3505</v>
      </c>
      <c r="B42" s="69" t="s">
        <v>225</v>
      </c>
      <c r="C42" s="70" t="s">
        <v>226</v>
      </c>
      <c r="D42" s="80" t="s">
        <v>28</v>
      </c>
      <c r="E42" s="83" t="s">
        <v>224</v>
      </c>
      <c r="F42" s="8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2"/>
      <c r="AC42" s="94">
        <f t="shared" si="1"/>
        <v>0</v>
      </c>
      <c r="AD42" s="133" t="s">
        <v>348</v>
      </c>
      <c r="AE42" s="134" t="s">
        <v>233</v>
      </c>
      <c r="AF42" s="141" t="s">
        <v>353</v>
      </c>
      <c r="AG42" s="139">
        <v>169.28</v>
      </c>
      <c r="AH42" s="140">
        <v>169.28</v>
      </c>
      <c r="AI42" s="99"/>
      <c r="AJ42" s="10"/>
      <c r="AK42" s="10"/>
      <c r="AL42" s="167"/>
      <c r="AM42" s="100"/>
      <c r="AN42" s="99"/>
      <c r="AO42" s="10"/>
      <c r="AP42" s="10"/>
      <c r="AQ42" s="122"/>
      <c r="AR42" s="123"/>
      <c r="AS42" s="99"/>
      <c r="AT42" s="10"/>
      <c r="AU42" s="10"/>
      <c r="AV42" s="10"/>
      <c r="AW42" s="100"/>
    </row>
    <row r="43" spans="1:49" ht="17" customHeight="1" thickBot="1" x14ac:dyDescent="0.25">
      <c r="A43" s="12">
        <v>3506</v>
      </c>
      <c r="B43" s="17" t="s">
        <v>227</v>
      </c>
      <c r="C43" s="14" t="s">
        <v>228</v>
      </c>
      <c r="D43" s="74" t="s">
        <v>28</v>
      </c>
      <c r="E43" s="77" t="s">
        <v>224</v>
      </c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>
        <v>10</v>
      </c>
      <c r="U43" s="33"/>
      <c r="V43" s="33"/>
      <c r="W43" s="33"/>
      <c r="X43" s="33"/>
      <c r="Y43" s="33"/>
      <c r="Z43" s="33"/>
      <c r="AA43" s="33"/>
      <c r="AB43" s="43"/>
      <c r="AC43" s="92">
        <f t="shared" si="1"/>
        <v>10</v>
      </c>
      <c r="AD43" s="133" t="s">
        <v>350</v>
      </c>
      <c r="AE43" s="134" t="s">
        <v>354</v>
      </c>
      <c r="AF43" s="141" t="s">
        <v>355</v>
      </c>
      <c r="AG43" s="139">
        <v>7.93</v>
      </c>
      <c r="AH43" s="140">
        <v>951.59999999999991</v>
      </c>
      <c r="AI43" s="99" t="s">
        <v>586</v>
      </c>
      <c r="AJ43" s="10" t="s">
        <v>233</v>
      </c>
      <c r="AK43" s="10" t="s">
        <v>590</v>
      </c>
      <c r="AL43" s="167">
        <v>89.05</v>
      </c>
      <c r="AM43" s="100">
        <f>AL43/12</f>
        <v>7.4208333333333334</v>
      </c>
      <c r="AN43" s="99"/>
      <c r="AO43" s="10"/>
      <c r="AP43" s="10"/>
      <c r="AQ43" s="122"/>
      <c r="AR43" s="123"/>
      <c r="AS43" s="99"/>
      <c r="AT43" s="10"/>
      <c r="AU43" s="10"/>
      <c r="AV43" s="10"/>
      <c r="AW43" s="100"/>
    </row>
    <row r="44" spans="1:49" ht="17" customHeight="1" thickBot="1" x14ac:dyDescent="0.25">
      <c r="A44" s="12">
        <v>3507</v>
      </c>
      <c r="B44" s="17" t="s">
        <v>229</v>
      </c>
      <c r="C44" s="14" t="s">
        <v>230</v>
      </c>
      <c r="D44" s="74" t="s">
        <v>28</v>
      </c>
      <c r="E44" s="77" t="s">
        <v>231</v>
      </c>
      <c r="F44" s="3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>
        <v>1</v>
      </c>
      <c r="R44" s="33"/>
      <c r="S44" s="33">
        <v>14</v>
      </c>
      <c r="T44" s="33"/>
      <c r="U44" s="33"/>
      <c r="V44" s="33"/>
      <c r="W44" s="33"/>
      <c r="X44" s="33"/>
      <c r="Y44" s="33">
        <v>2</v>
      </c>
      <c r="Z44" s="33">
        <v>2</v>
      </c>
      <c r="AA44" s="33"/>
      <c r="AB44" s="43"/>
      <c r="AC44" s="92">
        <f t="shared" si="1"/>
        <v>19</v>
      </c>
      <c r="AD44" s="133" t="s">
        <v>343</v>
      </c>
      <c r="AE44" s="134" t="s">
        <v>356</v>
      </c>
      <c r="AF44" s="138">
        <v>36141003</v>
      </c>
      <c r="AG44" s="139">
        <v>95.04</v>
      </c>
      <c r="AH44" s="140">
        <v>1805.7600000000002</v>
      </c>
      <c r="AI44" s="99" t="s">
        <v>591</v>
      </c>
      <c r="AJ44" s="10" t="s">
        <v>587</v>
      </c>
      <c r="AK44" s="10" t="s">
        <v>592</v>
      </c>
      <c r="AL44" s="167">
        <v>98.48</v>
      </c>
      <c r="AM44" s="100">
        <v>1871.12</v>
      </c>
      <c r="AN44" s="99"/>
      <c r="AO44" s="10"/>
      <c r="AP44" s="10"/>
      <c r="AQ44" s="122"/>
      <c r="AR44" s="123"/>
      <c r="AS44" s="99"/>
      <c r="AT44" s="10"/>
      <c r="AU44" s="10"/>
      <c r="AV44" s="10"/>
      <c r="AW44" s="100"/>
    </row>
    <row r="45" spans="1:49" ht="17" customHeight="1" thickBot="1" x14ac:dyDescent="0.25">
      <c r="A45" s="12">
        <v>3508</v>
      </c>
      <c r="B45" s="17" t="s">
        <v>229</v>
      </c>
      <c r="C45" s="14" t="s">
        <v>232</v>
      </c>
      <c r="D45" s="74" t="s">
        <v>28</v>
      </c>
      <c r="E45" s="77" t="s">
        <v>233</v>
      </c>
      <c r="F45" s="3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>
        <v>1</v>
      </c>
      <c r="R45" s="33"/>
      <c r="S45" s="33">
        <v>7</v>
      </c>
      <c r="T45" s="33"/>
      <c r="U45" s="33"/>
      <c r="V45" s="33"/>
      <c r="W45" s="33"/>
      <c r="X45" s="33"/>
      <c r="Y45" s="33"/>
      <c r="Z45" s="33"/>
      <c r="AA45" s="33"/>
      <c r="AB45" s="43"/>
      <c r="AC45" s="92">
        <f t="shared" si="1"/>
        <v>8</v>
      </c>
      <c r="AD45" s="133" t="s">
        <v>350</v>
      </c>
      <c r="AE45" s="134" t="s">
        <v>357</v>
      </c>
      <c r="AF45" s="141" t="s">
        <v>358</v>
      </c>
      <c r="AG45" s="139">
        <v>96.65</v>
      </c>
      <c r="AH45" s="140">
        <v>773.2</v>
      </c>
      <c r="AI45" s="99" t="s">
        <v>593</v>
      </c>
      <c r="AJ45" s="10" t="s">
        <v>233</v>
      </c>
      <c r="AK45" s="10" t="s">
        <v>593</v>
      </c>
      <c r="AL45" s="167">
        <v>53.97</v>
      </c>
      <c r="AM45" s="100">
        <v>431.76</v>
      </c>
      <c r="AN45" s="99"/>
      <c r="AO45" s="10"/>
      <c r="AP45" s="10"/>
      <c r="AQ45" s="122"/>
      <c r="AR45" s="123"/>
      <c r="AS45" s="99"/>
      <c r="AT45" s="10"/>
      <c r="AU45" s="10"/>
      <c r="AV45" s="10"/>
      <c r="AW45" s="100"/>
    </row>
    <row r="46" spans="1:49" ht="17" thickBot="1" x14ac:dyDescent="0.25">
      <c r="A46" s="12">
        <v>3509</v>
      </c>
      <c r="B46" s="19" t="s">
        <v>117</v>
      </c>
      <c r="C46" s="20" t="s">
        <v>118</v>
      </c>
      <c r="D46" s="81" t="s">
        <v>28</v>
      </c>
      <c r="E46" s="84"/>
      <c r="F46" s="36"/>
      <c r="G46" s="33"/>
      <c r="H46" s="33"/>
      <c r="I46" s="33"/>
      <c r="J46" s="33"/>
      <c r="K46" s="33">
        <v>4</v>
      </c>
      <c r="L46" s="33"/>
      <c r="M46" s="33">
        <v>10</v>
      </c>
      <c r="N46" s="33"/>
      <c r="O46" s="33"/>
      <c r="P46" s="33">
        <v>3</v>
      </c>
      <c r="Q46" s="33"/>
      <c r="R46" s="33"/>
      <c r="S46" s="33"/>
      <c r="T46" s="33"/>
      <c r="U46" s="33">
        <v>10</v>
      </c>
      <c r="V46" s="33"/>
      <c r="W46" s="33"/>
      <c r="X46" s="33"/>
      <c r="Y46" s="34">
        <v>15</v>
      </c>
      <c r="Z46" s="33"/>
      <c r="AA46" s="33">
        <v>20</v>
      </c>
      <c r="AB46" s="42"/>
      <c r="AC46" s="92">
        <f t="shared" si="1"/>
        <v>62</v>
      </c>
      <c r="AD46" s="133" t="s">
        <v>359</v>
      </c>
      <c r="AE46" s="134" t="s">
        <v>360</v>
      </c>
      <c r="AF46" s="138">
        <v>15922</v>
      </c>
      <c r="AG46" s="139">
        <v>6.25</v>
      </c>
      <c r="AH46" s="140">
        <f>AG46/36</f>
        <v>0.1736111111111111</v>
      </c>
      <c r="AI46" s="99" t="s">
        <v>594</v>
      </c>
      <c r="AJ46" s="10" t="s">
        <v>595</v>
      </c>
      <c r="AK46" s="10" t="s">
        <v>596</v>
      </c>
      <c r="AL46" s="167">
        <v>8.65</v>
      </c>
      <c r="AM46" s="100">
        <f>AL46/24</f>
        <v>0.36041666666666666</v>
      </c>
      <c r="AN46" s="99" t="s">
        <v>721</v>
      </c>
      <c r="AO46" s="10" t="s">
        <v>595</v>
      </c>
      <c r="AP46" s="10" t="s">
        <v>722</v>
      </c>
      <c r="AQ46" s="122">
        <v>7.5299999999999994</v>
      </c>
      <c r="AR46" s="123">
        <v>0.31374999999999997</v>
      </c>
      <c r="AS46" s="99"/>
      <c r="AT46" s="10"/>
      <c r="AU46" s="10"/>
      <c r="AV46" s="10"/>
      <c r="AW46" s="100"/>
    </row>
    <row r="47" spans="1:49" ht="17" customHeight="1" thickBot="1" x14ac:dyDescent="0.25">
      <c r="A47" s="12">
        <v>3510</v>
      </c>
      <c r="B47" s="17" t="s">
        <v>236</v>
      </c>
      <c r="C47" s="14" t="s">
        <v>237</v>
      </c>
      <c r="D47" s="74" t="s">
        <v>28</v>
      </c>
      <c r="E47" s="77" t="s">
        <v>233</v>
      </c>
      <c r="F47" s="36">
        <v>1</v>
      </c>
      <c r="G47" s="33">
        <v>4</v>
      </c>
      <c r="H47" s="33"/>
      <c r="I47" s="33">
        <v>1</v>
      </c>
      <c r="J47" s="33"/>
      <c r="K47" s="33"/>
      <c r="L47" s="33"/>
      <c r="M47" s="33"/>
      <c r="N47" s="33"/>
      <c r="O47" s="33"/>
      <c r="P47" s="33"/>
      <c r="Q47" s="33">
        <v>2</v>
      </c>
      <c r="R47" s="33"/>
      <c r="S47" s="33">
        <v>2</v>
      </c>
      <c r="T47" s="33"/>
      <c r="U47" s="33">
        <v>5</v>
      </c>
      <c r="V47" s="33"/>
      <c r="W47" s="33"/>
      <c r="X47" s="33"/>
      <c r="Y47" s="33"/>
      <c r="Z47" s="33"/>
      <c r="AA47" s="33"/>
      <c r="AB47" s="43"/>
      <c r="AC47" s="92">
        <f t="shared" si="1"/>
        <v>15</v>
      </c>
      <c r="AD47" s="133" t="s">
        <v>343</v>
      </c>
      <c r="AE47" s="134" t="s">
        <v>344</v>
      </c>
      <c r="AF47" s="138">
        <v>4034000</v>
      </c>
      <c r="AG47" s="139">
        <v>215.7</v>
      </c>
      <c r="AH47" s="140">
        <v>3235.5</v>
      </c>
      <c r="AI47" s="99" t="s">
        <v>345</v>
      </c>
      <c r="AJ47" s="10" t="s">
        <v>233</v>
      </c>
      <c r="AK47" s="10" t="s">
        <v>597</v>
      </c>
      <c r="AL47" s="167">
        <v>189.6</v>
      </c>
      <c r="AM47" s="100">
        <v>2844</v>
      </c>
      <c r="AN47" s="99"/>
      <c r="AO47" s="10"/>
      <c r="AP47" s="10"/>
      <c r="AQ47" s="122"/>
      <c r="AR47" s="123"/>
      <c r="AS47" s="99"/>
      <c r="AT47" s="10"/>
      <c r="AU47" s="10"/>
      <c r="AV47" s="10"/>
      <c r="AW47" s="100"/>
    </row>
    <row r="48" spans="1:49" ht="17" customHeight="1" thickBot="1" x14ac:dyDescent="0.25">
      <c r="A48" s="12">
        <v>3511</v>
      </c>
      <c r="B48" s="17" t="s">
        <v>238</v>
      </c>
      <c r="C48" s="14" t="s">
        <v>239</v>
      </c>
      <c r="D48" s="74" t="s">
        <v>28</v>
      </c>
      <c r="E48" s="77" t="s">
        <v>233</v>
      </c>
      <c r="F48" s="36">
        <v>1</v>
      </c>
      <c r="G48" s="33">
        <v>12</v>
      </c>
      <c r="H48" s="33"/>
      <c r="I48" s="33">
        <v>15</v>
      </c>
      <c r="J48" s="33"/>
      <c r="K48" s="33"/>
      <c r="L48" s="33"/>
      <c r="M48" s="33"/>
      <c r="N48" s="33"/>
      <c r="O48" s="33"/>
      <c r="P48" s="33">
        <v>1</v>
      </c>
      <c r="Q48" s="33">
        <v>2</v>
      </c>
      <c r="R48" s="33"/>
      <c r="S48" s="33">
        <v>7</v>
      </c>
      <c r="T48" s="33"/>
      <c r="U48" s="33">
        <v>20</v>
      </c>
      <c r="V48" s="33"/>
      <c r="W48" s="33"/>
      <c r="X48" s="33"/>
      <c r="Y48" s="33"/>
      <c r="Z48" s="33"/>
      <c r="AA48" s="33"/>
      <c r="AB48" s="43"/>
      <c r="AC48" s="92">
        <f t="shared" si="1"/>
        <v>58</v>
      </c>
      <c r="AD48" s="133" t="s">
        <v>343</v>
      </c>
      <c r="AE48" s="134" t="s">
        <v>344</v>
      </c>
      <c r="AF48" s="138" t="s">
        <v>361</v>
      </c>
      <c r="AG48" s="139">
        <v>58.39</v>
      </c>
      <c r="AH48" s="140">
        <v>3386.62</v>
      </c>
      <c r="AI48" s="99" t="s">
        <v>586</v>
      </c>
      <c r="AJ48" s="10" t="s">
        <v>233</v>
      </c>
      <c r="AK48" s="10" t="s">
        <v>598</v>
      </c>
      <c r="AL48" s="167">
        <v>95.12</v>
      </c>
      <c r="AM48" s="100">
        <v>5516.96</v>
      </c>
      <c r="AN48" s="99"/>
      <c r="AO48" s="10"/>
      <c r="AP48" s="10"/>
      <c r="AQ48" s="122"/>
      <c r="AR48" s="123"/>
      <c r="AS48" s="99"/>
      <c r="AT48" s="10"/>
      <c r="AU48" s="10"/>
      <c r="AV48" s="10"/>
      <c r="AW48" s="100"/>
    </row>
    <row r="49" spans="1:49" ht="17" customHeight="1" thickBot="1" x14ac:dyDescent="0.25">
      <c r="A49" s="12">
        <v>3512</v>
      </c>
      <c r="B49" s="13" t="s">
        <v>161</v>
      </c>
      <c r="C49" s="14" t="s">
        <v>162</v>
      </c>
      <c r="D49" s="74" t="s">
        <v>28</v>
      </c>
      <c r="E49" s="77"/>
      <c r="F49" s="36"/>
      <c r="G49" s="33"/>
      <c r="H49" s="33"/>
      <c r="I49" s="33"/>
      <c r="J49" s="33"/>
      <c r="K49" s="33"/>
      <c r="L49" s="33"/>
      <c r="M49" s="33"/>
      <c r="N49" s="33"/>
      <c r="O49" s="33"/>
      <c r="P49" s="33">
        <v>1</v>
      </c>
      <c r="Q49" s="33"/>
      <c r="R49" s="33"/>
      <c r="S49" s="33">
        <v>6</v>
      </c>
      <c r="T49" s="33"/>
      <c r="U49" s="33">
        <v>5</v>
      </c>
      <c r="V49" s="33">
        <v>2</v>
      </c>
      <c r="W49" s="33"/>
      <c r="X49" s="33"/>
      <c r="Y49" s="33"/>
      <c r="Z49" s="33"/>
      <c r="AA49" s="33"/>
      <c r="AB49" s="43"/>
      <c r="AC49" s="92">
        <f t="shared" si="1"/>
        <v>14</v>
      </c>
      <c r="AD49" s="133" t="s">
        <v>362</v>
      </c>
      <c r="AE49" s="134" t="s">
        <v>363</v>
      </c>
      <c r="AF49" s="141" t="s">
        <v>364</v>
      </c>
      <c r="AG49" s="139">
        <v>5.15</v>
      </c>
      <c r="AH49" s="140">
        <v>72.100000000000009</v>
      </c>
      <c r="AI49" s="99" t="s">
        <v>599</v>
      </c>
      <c r="AJ49" s="10" t="s">
        <v>584</v>
      </c>
      <c r="AK49" s="10" t="s">
        <v>600</v>
      </c>
      <c r="AL49" s="10">
        <v>27.15</v>
      </c>
      <c r="AM49" s="100">
        <v>380.1</v>
      </c>
      <c r="AN49" s="99" t="s">
        <v>723</v>
      </c>
      <c r="AO49" s="10" t="s">
        <v>724</v>
      </c>
      <c r="AP49" s="10" t="s">
        <v>725</v>
      </c>
      <c r="AQ49" s="122">
        <v>5.58</v>
      </c>
      <c r="AR49" s="123">
        <v>0</v>
      </c>
      <c r="AS49" s="99"/>
      <c r="AT49" s="10"/>
      <c r="AU49" s="10"/>
      <c r="AV49" s="10"/>
      <c r="AW49" s="100"/>
    </row>
    <row r="50" spans="1:49" ht="17" customHeight="1" thickBot="1" x14ac:dyDescent="0.25">
      <c r="A50" s="12">
        <v>3513</v>
      </c>
      <c r="B50" s="17" t="s">
        <v>255</v>
      </c>
      <c r="C50" s="18" t="s">
        <v>256</v>
      </c>
      <c r="D50" s="74" t="s">
        <v>28</v>
      </c>
      <c r="E50" s="85" t="s">
        <v>257</v>
      </c>
      <c r="F50" s="36"/>
      <c r="G50" s="33">
        <v>12</v>
      </c>
      <c r="H50" s="33"/>
      <c r="I50" s="33">
        <v>3</v>
      </c>
      <c r="J50" s="33"/>
      <c r="K50" s="33">
        <v>1</v>
      </c>
      <c r="L50" s="33"/>
      <c r="M50" s="33">
        <v>3</v>
      </c>
      <c r="N50" s="33">
        <v>3</v>
      </c>
      <c r="O50" s="33"/>
      <c r="P50" s="33"/>
      <c r="Q50" s="33">
        <v>3</v>
      </c>
      <c r="R50" s="33"/>
      <c r="S50" s="33">
        <v>7</v>
      </c>
      <c r="T50" s="33">
        <v>10</v>
      </c>
      <c r="U50" s="33">
        <v>15</v>
      </c>
      <c r="V50" s="33">
        <v>1</v>
      </c>
      <c r="W50" s="33">
        <v>1</v>
      </c>
      <c r="X50" s="33">
        <v>4</v>
      </c>
      <c r="Y50" s="33">
        <v>4</v>
      </c>
      <c r="Z50" s="33">
        <v>40</v>
      </c>
      <c r="AA50" s="33"/>
      <c r="AB50" s="42"/>
      <c r="AC50" s="92">
        <f t="shared" si="1"/>
        <v>107</v>
      </c>
      <c r="AD50" s="133" t="s">
        <v>365</v>
      </c>
      <c r="AE50" s="134" t="s">
        <v>366</v>
      </c>
      <c r="AF50" s="138">
        <v>17804</v>
      </c>
      <c r="AG50" s="139">
        <v>3.61</v>
      </c>
      <c r="AH50" s="140">
        <f>AG50/15</f>
        <v>0.24066666666666667</v>
      </c>
      <c r="AI50" s="99" t="s">
        <v>601</v>
      </c>
      <c r="AJ50" s="118" t="s">
        <v>602</v>
      </c>
      <c r="AK50" s="10" t="s">
        <v>603</v>
      </c>
      <c r="AL50" s="10">
        <v>16.100000000000001</v>
      </c>
      <c r="AM50" s="100">
        <f>AL50/60</f>
        <v>0.26833333333333337</v>
      </c>
      <c r="AN50" s="99" t="s">
        <v>726</v>
      </c>
      <c r="AO50" s="10" t="s">
        <v>727</v>
      </c>
      <c r="AP50" s="10" t="s">
        <v>728</v>
      </c>
      <c r="AQ50" s="122">
        <v>46.78</v>
      </c>
      <c r="AR50" s="123">
        <v>0.77966666666666673</v>
      </c>
      <c r="AS50" s="99"/>
      <c r="AT50" s="10"/>
      <c r="AU50" s="10"/>
      <c r="AV50" s="10"/>
      <c r="AW50" s="100"/>
    </row>
    <row r="51" spans="1:49" ht="17" customHeight="1" thickBot="1" x14ac:dyDescent="0.25">
      <c r="A51" s="12">
        <v>3514</v>
      </c>
      <c r="B51" s="17" t="s">
        <v>258</v>
      </c>
      <c r="C51" s="18" t="s">
        <v>259</v>
      </c>
      <c r="D51" s="74" t="s">
        <v>28</v>
      </c>
      <c r="E51" s="85" t="s">
        <v>260</v>
      </c>
      <c r="F51" s="36"/>
      <c r="G51" s="33">
        <v>4</v>
      </c>
      <c r="H51" s="33"/>
      <c r="I51" s="33">
        <v>3</v>
      </c>
      <c r="J51" s="33"/>
      <c r="K51" s="33">
        <v>1</v>
      </c>
      <c r="L51" s="33">
        <v>2</v>
      </c>
      <c r="M51" s="33">
        <v>3</v>
      </c>
      <c r="N51" s="33">
        <v>5</v>
      </c>
      <c r="O51" s="33"/>
      <c r="P51" s="33">
        <v>2</v>
      </c>
      <c r="Q51" s="33"/>
      <c r="R51" s="33"/>
      <c r="S51" s="33">
        <v>7</v>
      </c>
      <c r="T51" s="33">
        <v>10</v>
      </c>
      <c r="U51" s="33">
        <v>10</v>
      </c>
      <c r="V51" s="33">
        <v>1</v>
      </c>
      <c r="W51" s="33"/>
      <c r="X51" s="33">
        <v>5</v>
      </c>
      <c r="Y51" s="33"/>
      <c r="Z51" s="33">
        <v>40</v>
      </c>
      <c r="AA51" s="33"/>
      <c r="AB51" s="42"/>
      <c r="AC51" s="92">
        <f t="shared" si="1"/>
        <v>93</v>
      </c>
      <c r="AD51" s="133" t="s">
        <v>365</v>
      </c>
      <c r="AE51" s="134" t="s">
        <v>367</v>
      </c>
      <c r="AF51" s="138">
        <v>17806</v>
      </c>
      <c r="AG51" s="139">
        <v>21.39</v>
      </c>
      <c r="AH51" s="140">
        <f>AG51/6</f>
        <v>3.5649999999999999</v>
      </c>
      <c r="AI51" s="99" t="s">
        <v>574</v>
      </c>
      <c r="AJ51" s="10" t="s">
        <v>604</v>
      </c>
      <c r="AK51" s="10" t="s">
        <v>605</v>
      </c>
      <c r="AL51" s="10">
        <v>7.37</v>
      </c>
      <c r="AM51" s="100">
        <v>685.41</v>
      </c>
      <c r="AN51" s="99" t="s">
        <v>729</v>
      </c>
      <c r="AO51" s="10" t="s">
        <v>730</v>
      </c>
      <c r="AP51" s="10" t="s">
        <v>731</v>
      </c>
      <c r="AQ51" s="122">
        <v>38.08</v>
      </c>
      <c r="AR51" s="123">
        <v>0.52888888888888885</v>
      </c>
      <c r="AS51" s="99"/>
      <c r="AT51" s="10"/>
      <c r="AU51" s="10"/>
      <c r="AV51" s="10"/>
      <c r="AW51" s="100"/>
    </row>
    <row r="52" spans="1:49" ht="17" customHeight="1" thickBot="1" x14ac:dyDescent="0.25">
      <c r="A52" s="12">
        <v>3515</v>
      </c>
      <c r="B52" s="17" t="s">
        <v>261</v>
      </c>
      <c r="C52" s="18" t="s">
        <v>262</v>
      </c>
      <c r="D52" s="74" t="s">
        <v>28</v>
      </c>
      <c r="E52" s="85" t="s">
        <v>263</v>
      </c>
      <c r="F52" s="36"/>
      <c r="G52" s="33"/>
      <c r="H52" s="33"/>
      <c r="I52" s="33">
        <v>3</v>
      </c>
      <c r="J52" s="33">
        <v>1</v>
      </c>
      <c r="K52" s="33"/>
      <c r="L52" s="33"/>
      <c r="M52" s="33">
        <v>3</v>
      </c>
      <c r="N52" s="33">
        <v>5</v>
      </c>
      <c r="O52" s="33"/>
      <c r="P52" s="33">
        <v>1</v>
      </c>
      <c r="Q52" s="33"/>
      <c r="R52" s="33"/>
      <c r="S52" s="33"/>
      <c r="T52" s="33"/>
      <c r="U52" s="33">
        <v>10</v>
      </c>
      <c r="V52" s="33">
        <v>1</v>
      </c>
      <c r="W52" s="33"/>
      <c r="X52" s="33">
        <v>3</v>
      </c>
      <c r="Y52" s="33">
        <v>3</v>
      </c>
      <c r="Z52" s="33"/>
      <c r="AA52" s="33"/>
      <c r="AB52" s="42"/>
      <c r="AC52" s="92">
        <f t="shared" si="1"/>
        <v>30</v>
      </c>
      <c r="AD52" s="133" t="s">
        <v>368</v>
      </c>
      <c r="AE52" s="134" t="s">
        <v>369</v>
      </c>
      <c r="AF52" s="141" t="s">
        <v>370</v>
      </c>
      <c r="AG52" s="139">
        <v>48.95</v>
      </c>
      <c r="AH52" s="140">
        <v>1468.5</v>
      </c>
      <c r="AI52" s="99" t="s">
        <v>606</v>
      </c>
      <c r="AJ52" s="10" t="s">
        <v>607</v>
      </c>
      <c r="AK52" s="10" t="s">
        <v>608</v>
      </c>
      <c r="AL52" s="10">
        <v>55.87</v>
      </c>
      <c r="AM52" s="100">
        <v>1676.1</v>
      </c>
      <c r="AN52" s="99"/>
      <c r="AO52" s="10"/>
      <c r="AP52" s="10"/>
      <c r="AQ52" s="122"/>
      <c r="AR52" s="123"/>
      <c r="AS52" s="99"/>
      <c r="AT52" s="10"/>
      <c r="AU52" s="10"/>
      <c r="AV52" s="10"/>
      <c r="AW52" s="100"/>
    </row>
    <row r="53" spans="1:49" ht="17" thickBot="1" x14ac:dyDescent="0.25">
      <c r="A53" s="12">
        <v>3516</v>
      </c>
      <c r="B53" s="13" t="s">
        <v>170</v>
      </c>
      <c r="C53" s="14" t="s">
        <v>174</v>
      </c>
      <c r="D53" s="74" t="s">
        <v>28</v>
      </c>
      <c r="E53" s="77"/>
      <c r="F53" s="36"/>
      <c r="G53" s="33"/>
      <c r="H53" s="33"/>
      <c r="I53" s="33"/>
      <c r="J53" s="33"/>
      <c r="K53" s="33">
        <v>17</v>
      </c>
      <c r="L53" s="33"/>
      <c r="M53" s="33">
        <v>5</v>
      </c>
      <c r="N53" s="33"/>
      <c r="O53" s="33"/>
      <c r="P53" s="33"/>
      <c r="Q53" s="33">
        <v>4</v>
      </c>
      <c r="R53" s="33"/>
      <c r="S53" s="33"/>
      <c r="T53" s="33"/>
      <c r="U53" s="33">
        <v>20</v>
      </c>
      <c r="V53" s="33"/>
      <c r="W53" s="33"/>
      <c r="X53" s="33"/>
      <c r="Y53" s="34">
        <v>20</v>
      </c>
      <c r="Z53" s="33">
        <v>100</v>
      </c>
      <c r="AA53" s="33">
        <v>20</v>
      </c>
      <c r="AB53" s="43"/>
      <c r="AC53" s="92">
        <f t="shared" si="1"/>
        <v>186</v>
      </c>
      <c r="AD53" s="133" t="s">
        <v>359</v>
      </c>
      <c r="AE53" s="134" t="s">
        <v>360</v>
      </c>
      <c r="AF53" s="138">
        <v>15928</v>
      </c>
      <c r="AG53" s="139">
        <v>4.84</v>
      </c>
      <c r="AH53" s="140">
        <v>900.24</v>
      </c>
      <c r="AI53" s="99" t="s">
        <v>594</v>
      </c>
      <c r="AJ53" s="10" t="s">
        <v>609</v>
      </c>
      <c r="AK53" s="10" t="s">
        <v>610</v>
      </c>
      <c r="AL53" s="10">
        <v>7.42</v>
      </c>
      <c r="AM53" s="100">
        <v>1380.12</v>
      </c>
      <c r="AN53" s="99" t="s">
        <v>721</v>
      </c>
      <c r="AO53" s="10" t="s">
        <v>609</v>
      </c>
      <c r="AP53" s="10" t="s">
        <v>732</v>
      </c>
      <c r="AQ53" s="122">
        <v>6.93</v>
      </c>
      <c r="AR53" s="100">
        <v>0.1925</v>
      </c>
      <c r="AS53" s="99"/>
      <c r="AT53" s="10"/>
      <c r="AU53" s="10"/>
      <c r="AV53" s="10"/>
      <c r="AW53" s="100"/>
    </row>
    <row r="54" spans="1:49" ht="17" customHeight="1" thickBot="1" x14ac:dyDescent="0.25">
      <c r="A54" s="12">
        <v>3517</v>
      </c>
      <c r="B54" s="25" t="s">
        <v>175</v>
      </c>
      <c r="C54" s="26" t="s">
        <v>176</v>
      </c>
      <c r="D54" s="75" t="s">
        <v>28</v>
      </c>
      <c r="E54" s="78"/>
      <c r="F54" s="47"/>
      <c r="G54" s="48"/>
      <c r="H54" s="48"/>
      <c r="I54" s="48"/>
      <c r="J54" s="48"/>
      <c r="K54" s="48"/>
      <c r="L54" s="48"/>
      <c r="M54" s="48">
        <v>8</v>
      </c>
      <c r="N54" s="48">
        <v>2</v>
      </c>
      <c r="O54" s="48">
        <v>1</v>
      </c>
      <c r="P54" s="48"/>
      <c r="Q54" s="48"/>
      <c r="R54" s="48"/>
      <c r="S54" s="48">
        <v>3</v>
      </c>
      <c r="T54" s="48"/>
      <c r="U54" s="48">
        <v>5</v>
      </c>
      <c r="V54" s="48">
        <v>1</v>
      </c>
      <c r="W54" s="48"/>
      <c r="X54" s="48"/>
      <c r="Y54" s="48"/>
      <c r="Z54" s="48"/>
      <c r="AA54" s="48"/>
      <c r="AB54" s="49">
        <v>3</v>
      </c>
      <c r="AC54" s="92">
        <f t="shared" si="1"/>
        <v>23</v>
      </c>
      <c r="AD54" s="133" t="s">
        <v>371</v>
      </c>
      <c r="AE54" s="134" t="s">
        <v>372</v>
      </c>
      <c r="AF54" s="141" t="s">
        <v>373</v>
      </c>
      <c r="AG54" s="139">
        <v>39.479999999999997</v>
      </c>
      <c r="AH54" s="140">
        <v>908.04</v>
      </c>
      <c r="AI54" s="99" t="s">
        <v>599</v>
      </c>
      <c r="AJ54" s="10" t="s">
        <v>584</v>
      </c>
      <c r="AK54" s="10" t="s">
        <v>611</v>
      </c>
      <c r="AL54" s="10">
        <v>49.46</v>
      </c>
      <c r="AM54" s="100">
        <v>1137.58</v>
      </c>
      <c r="AN54" s="99"/>
      <c r="AO54" s="10"/>
      <c r="AP54" s="10"/>
      <c r="AQ54" s="122"/>
      <c r="AR54" s="123"/>
      <c r="AS54" s="99"/>
      <c r="AT54" s="10"/>
      <c r="AU54" s="10"/>
      <c r="AV54" s="10"/>
      <c r="AW54" s="100"/>
    </row>
    <row r="55" spans="1:49" ht="20" thickBot="1" x14ac:dyDescent="0.3">
      <c r="A55" s="21">
        <v>4000</v>
      </c>
      <c r="B55" s="161" t="s">
        <v>196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3"/>
      <c r="AC55" s="93">
        <f>SUM(AC56:AC64)</f>
        <v>685</v>
      </c>
      <c r="AD55" s="150"/>
      <c r="AE55" s="151"/>
      <c r="AF55" s="151"/>
      <c r="AG55" s="151"/>
      <c r="AH55" s="152"/>
      <c r="AI55" s="150"/>
      <c r="AJ55" s="151"/>
      <c r="AK55" s="151"/>
      <c r="AL55" s="151"/>
      <c r="AM55" s="152"/>
      <c r="AN55" s="150"/>
      <c r="AO55" s="151"/>
      <c r="AP55" s="151"/>
      <c r="AQ55" s="151"/>
      <c r="AR55" s="152"/>
      <c r="AS55" s="150"/>
      <c r="AT55" s="151"/>
      <c r="AU55" s="151"/>
      <c r="AV55" s="151"/>
      <c r="AW55" s="152"/>
    </row>
    <row r="56" spans="1:49" ht="17" customHeight="1" thickBot="1" x14ac:dyDescent="0.25">
      <c r="A56" s="12">
        <v>4001</v>
      </c>
      <c r="B56" s="31" t="s">
        <v>198</v>
      </c>
      <c r="C56" s="23" t="s">
        <v>199</v>
      </c>
      <c r="D56" s="73" t="s">
        <v>28</v>
      </c>
      <c r="E56" s="76" t="s">
        <v>200</v>
      </c>
      <c r="F56" s="44">
        <v>1</v>
      </c>
      <c r="G56" s="45">
        <v>4</v>
      </c>
      <c r="H56" s="45">
        <v>1</v>
      </c>
      <c r="I56" s="45">
        <v>10</v>
      </c>
      <c r="J56" s="45">
        <v>4</v>
      </c>
      <c r="K56" s="45">
        <v>4</v>
      </c>
      <c r="L56" s="45">
        <v>4</v>
      </c>
      <c r="M56" s="45"/>
      <c r="N56" s="45">
        <v>3</v>
      </c>
      <c r="O56" s="45">
        <v>2</v>
      </c>
      <c r="P56" s="45"/>
      <c r="Q56" s="45">
        <v>4</v>
      </c>
      <c r="R56" s="45">
        <v>1</v>
      </c>
      <c r="S56" s="45"/>
      <c r="T56" s="45">
        <v>10</v>
      </c>
      <c r="U56" s="45">
        <v>10</v>
      </c>
      <c r="V56" s="45">
        <v>6</v>
      </c>
      <c r="W56" s="45">
        <v>1</v>
      </c>
      <c r="X56" s="45">
        <v>2</v>
      </c>
      <c r="Y56" s="45">
        <v>8</v>
      </c>
      <c r="Z56" s="45"/>
      <c r="AA56" s="32"/>
      <c r="AB56" s="52"/>
      <c r="AC56" s="92">
        <f t="shared" si="1"/>
        <v>75</v>
      </c>
      <c r="AD56" s="99" t="s">
        <v>374</v>
      </c>
      <c r="AE56" s="169" t="s">
        <v>375</v>
      </c>
      <c r="AF56" s="170">
        <v>16672</v>
      </c>
      <c r="AG56" s="171">
        <v>21.92</v>
      </c>
      <c r="AH56" s="172">
        <v>1644.0000000000002</v>
      </c>
      <c r="AI56" s="133" t="s">
        <v>612</v>
      </c>
      <c r="AJ56" s="134" t="s">
        <v>613</v>
      </c>
      <c r="AK56" s="134" t="s">
        <v>614</v>
      </c>
      <c r="AL56" s="134">
        <v>24.98</v>
      </c>
      <c r="AM56" s="135">
        <v>1873.5</v>
      </c>
      <c r="AN56" s="99"/>
      <c r="AO56" s="10"/>
      <c r="AP56" s="10"/>
      <c r="AQ56" s="10"/>
      <c r="AR56" s="123"/>
      <c r="AS56" s="99" t="s">
        <v>488</v>
      </c>
      <c r="AT56" s="10" t="s">
        <v>489</v>
      </c>
      <c r="AU56" s="10" t="s">
        <v>490</v>
      </c>
      <c r="AV56" s="10">
        <v>22.89</v>
      </c>
      <c r="AW56" s="100">
        <v>1716.75</v>
      </c>
    </row>
    <row r="57" spans="1:49" ht="17" customHeight="1" thickBot="1" x14ac:dyDescent="0.25">
      <c r="A57" s="12">
        <v>4002</v>
      </c>
      <c r="B57" s="17" t="s">
        <v>208</v>
      </c>
      <c r="C57" s="14" t="s">
        <v>209</v>
      </c>
      <c r="D57" s="74" t="s">
        <v>28</v>
      </c>
      <c r="E57" s="77" t="s">
        <v>210</v>
      </c>
      <c r="F57" s="36"/>
      <c r="G57" s="33">
        <v>2</v>
      </c>
      <c r="H57" s="33">
        <v>1</v>
      </c>
      <c r="I57" s="33">
        <v>10</v>
      </c>
      <c r="J57" s="33"/>
      <c r="K57" s="33"/>
      <c r="L57" s="33"/>
      <c r="M57" s="33">
        <v>4</v>
      </c>
      <c r="N57" s="33">
        <v>4</v>
      </c>
      <c r="O57" s="33"/>
      <c r="P57" s="33">
        <v>2</v>
      </c>
      <c r="Q57" s="33">
        <v>2</v>
      </c>
      <c r="R57" s="33"/>
      <c r="S57" s="33"/>
      <c r="T57" s="33">
        <v>4</v>
      </c>
      <c r="U57" s="33">
        <v>20</v>
      </c>
      <c r="V57" s="33"/>
      <c r="W57" s="33"/>
      <c r="X57" s="33">
        <v>2</v>
      </c>
      <c r="Y57" s="33"/>
      <c r="Z57" s="10"/>
      <c r="AA57" s="10"/>
      <c r="AB57" s="43"/>
      <c r="AC57" s="92">
        <f t="shared" si="1"/>
        <v>51</v>
      </c>
      <c r="AD57" s="99" t="s">
        <v>340</v>
      </c>
      <c r="AE57" s="169" t="s">
        <v>376</v>
      </c>
      <c r="AF57" s="170">
        <v>1111951</v>
      </c>
      <c r="AG57" s="171">
        <v>46.93</v>
      </c>
      <c r="AH57" s="172">
        <v>2393.4299999999998</v>
      </c>
      <c r="AI57" s="133" t="s">
        <v>615</v>
      </c>
      <c r="AJ57" s="134" t="s">
        <v>616</v>
      </c>
      <c r="AK57" s="134" t="s">
        <v>617</v>
      </c>
      <c r="AL57" s="134">
        <v>74.349999999999994</v>
      </c>
      <c r="AM57" s="135">
        <v>3791.85</v>
      </c>
      <c r="AN57" s="99"/>
      <c r="AO57" s="10"/>
      <c r="AP57" s="10"/>
      <c r="AQ57" s="10"/>
      <c r="AR57" s="123"/>
      <c r="AS57" s="99" t="s">
        <v>491</v>
      </c>
      <c r="AT57" s="10" t="s">
        <v>492</v>
      </c>
      <c r="AU57" s="10">
        <v>14494</v>
      </c>
      <c r="AV57" s="10">
        <v>65.77</v>
      </c>
      <c r="AW57" s="100">
        <v>3354.27</v>
      </c>
    </row>
    <row r="58" spans="1:49" ht="62" customHeight="1" thickBot="1" x14ac:dyDescent="0.25">
      <c r="A58" s="12">
        <v>4003</v>
      </c>
      <c r="B58" s="17" t="s">
        <v>211</v>
      </c>
      <c r="C58" s="14" t="s">
        <v>212</v>
      </c>
      <c r="D58" s="74" t="s">
        <v>28</v>
      </c>
      <c r="E58" s="77" t="s">
        <v>213</v>
      </c>
      <c r="F58" s="36"/>
      <c r="G58" s="33">
        <v>4</v>
      </c>
      <c r="H58" s="33">
        <v>1</v>
      </c>
      <c r="I58" s="33">
        <v>5</v>
      </c>
      <c r="J58" s="33"/>
      <c r="K58" s="33"/>
      <c r="L58" s="33"/>
      <c r="M58" s="33"/>
      <c r="N58" s="33"/>
      <c r="O58" s="33"/>
      <c r="P58" s="33">
        <v>1</v>
      </c>
      <c r="Q58" s="33">
        <v>2</v>
      </c>
      <c r="R58" s="33"/>
      <c r="S58" s="33">
        <v>12</v>
      </c>
      <c r="T58" s="33">
        <v>10</v>
      </c>
      <c r="U58" s="33">
        <v>20</v>
      </c>
      <c r="V58" s="33">
        <v>3</v>
      </c>
      <c r="W58" s="33">
        <v>1</v>
      </c>
      <c r="X58" s="33"/>
      <c r="Y58" s="33">
        <v>1</v>
      </c>
      <c r="Z58" s="10"/>
      <c r="AA58" s="10"/>
      <c r="AB58" s="43"/>
      <c r="AC58" s="92">
        <f t="shared" si="1"/>
        <v>60</v>
      </c>
      <c r="AD58" s="99" t="s">
        <v>340</v>
      </c>
      <c r="AE58" s="169" t="s">
        <v>377</v>
      </c>
      <c r="AF58" s="170">
        <v>1114050</v>
      </c>
      <c r="AG58" s="171">
        <v>41.82</v>
      </c>
      <c r="AH58" s="172">
        <v>2509.1999999999998</v>
      </c>
      <c r="AI58" s="133" t="s">
        <v>576</v>
      </c>
      <c r="AJ58" s="134" t="s">
        <v>618</v>
      </c>
      <c r="AK58" s="134" t="s">
        <v>619</v>
      </c>
      <c r="AL58" s="134">
        <v>48.37</v>
      </c>
      <c r="AM58" s="135">
        <v>2902.2</v>
      </c>
      <c r="AN58" s="99"/>
      <c r="AO58" s="10"/>
      <c r="AP58" s="10"/>
      <c r="AQ58" s="10"/>
      <c r="AR58" s="123"/>
      <c r="AS58" s="99" t="s">
        <v>493</v>
      </c>
      <c r="AT58" s="10" t="s">
        <v>494</v>
      </c>
      <c r="AU58" s="10" t="s">
        <v>495</v>
      </c>
      <c r="AV58" s="10">
        <v>46.51</v>
      </c>
      <c r="AW58" s="100">
        <v>2790.6</v>
      </c>
    </row>
    <row r="59" spans="1:49" ht="17" customHeight="1" thickBot="1" x14ac:dyDescent="0.25">
      <c r="A59" s="12">
        <v>4004</v>
      </c>
      <c r="B59" s="17" t="s">
        <v>220</v>
      </c>
      <c r="C59" s="14" t="s">
        <v>221</v>
      </c>
      <c r="D59" s="74" t="s">
        <v>28</v>
      </c>
      <c r="E59" s="77"/>
      <c r="F59" s="36">
        <v>1</v>
      </c>
      <c r="G59" s="33">
        <v>8</v>
      </c>
      <c r="H59" s="33"/>
      <c r="I59" s="33">
        <v>15</v>
      </c>
      <c r="J59" s="33"/>
      <c r="K59" s="33">
        <v>2</v>
      </c>
      <c r="L59" s="33">
        <v>2</v>
      </c>
      <c r="M59" s="33"/>
      <c r="N59" s="33"/>
      <c r="O59" s="33"/>
      <c r="P59" s="33"/>
      <c r="Q59" s="33">
        <v>6</v>
      </c>
      <c r="R59" s="33"/>
      <c r="S59" s="33"/>
      <c r="T59" s="33"/>
      <c r="U59" s="33">
        <v>5</v>
      </c>
      <c r="V59" s="33">
        <v>2</v>
      </c>
      <c r="W59" s="33">
        <v>1</v>
      </c>
      <c r="X59" s="33"/>
      <c r="Y59" s="33"/>
      <c r="Z59" s="10"/>
      <c r="AA59" s="10"/>
      <c r="AB59" s="43"/>
      <c r="AC59" s="92">
        <f t="shared" si="1"/>
        <v>42</v>
      </c>
      <c r="AD59" s="99" t="s">
        <v>340</v>
      </c>
      <c r="AE59" s="169" t="s">
        <v>378</v>
      </c>
      <c r="AF59" s="170">
        <v>1111971</v>
      </c>
      <c r="AG59" s="171">
        <v>70.92</v>
      </c>
      <c r="AH59" s="172">
        <v>2978.64</v>
      </c>
      <c r="AI59" s="133" t="s">
        <v>620</v>
      </c>
      <c r="AJ59" s="134" t="s">
        <v>621</v>
      </c>
      <c r="AK59" s="134" t="s">
        <v>622</v>
      </c>
      <c r="AL59" s="134">
        <v>63.05</v>
      </c>
      <c r="AM59" s="135">
        <v>2648.1</v>
      </c>
      <c r="AN59" s="99"/>
      <c r="AO59" s="10"/>
      <c r="AP59" s="10"/>
      <c r="AQ59" s="10"/>
      <c r="AR59" s="123"/>
      <c r="AS59" s="99" t="s">
        <v>482</v>
      </c>
      <c r="AT59" s="10" t="s">
        <v>496</v>
      </c>
      <c r="AU59" s="10" t="s">
        <v>497</v>
      </c>
      <c r="AV59" s="10">
        <v>61.04</v>
      </c>
      <c r="AW59" s="100">
        <v>2563.6799999999998</v>
      </c>
    </row>
    <row r="60" spans="1:49" ht="17" customHeight="1" thickBot="1" x14ac:dyDescent="0.25">
      <c r="A60" s="12">
        <v>4005</v>
      </c>
      <c r="B60" s="17" t="s">
        <v>218</v>
      </c>
      <c r="C60" s="14" t="s">
        <v>278</v>
      </c>
      <c r="D60" s="74" t="s">
        <v>28</v>
      </c>
      <c r="E60" s="77" t="s">
        <v>219</v>
      </c>
      <c r="F60" s="36"/>
      <c r="G60" s="33">
        <v>8</v>
      </c>
      <c r="H60" s="33">
        <v>1</v>
      </c>
      <c r="I60" s="33"/>
      <c r="J60" s="33">
        <v>2</v>
      </c>
      <c r="K60" s="33">
        <v>2</v>
      </c>
      <c r="L60" s="33"/>
      <c r="M60" s="33"/>
      <c r="N60" s="33"/>
      <c r="O60" s="33">
        <v>4</v>
      </c>
      <c r="P60" s="33"/>
      <c r="Q60" s="33">
        <v>2</v>
      </c>
      <c r="R60" s="33">
        <v>1</v>
      </c>
      <c r="S60" s="33">
        <v>15</v>
      </c>
      <c r="T60" s="33"/>
      <c r="U60" s="33">
        <v>20</v>
      </c>
      <c r="V60" s="33">
        <v>5</v>
      </c>
      <c r="W60" s="33"/>
      <c r="X60" s="33">
        <v>3</v>
      </c>
      <c r="Y60" s="33">
        <v>8</v>
      </c>
      <c r="Z60" s="33"/>
      <c r="AA60" s="10"/>
      <c r="AB60" s="43"/>
      <c r="AC60" s="92">
        <f t="shared" si="1"/>
        <v>71</v>
      </c>
      <c r="AD60" s="99" t="s">
        <v>340</v>
      </c>
      <c r="AE60" s="169" t="s">
        <v>379</v>
      </c>
      <c r="AF60" s="170">
        <v>1112028</v>
      </c>
      <c r="AG60" s="171">
        <v>36.799999999999997</v>
      </c>
      <c r="AH60" s="172">
        <v>2612.7999999999997</v>
      </c>
      <c r="AI60" s="133" t="s">
        <v>623</v>
      </c>
      <c r="AJ60" s="134" t="s">
        <v>618</v>
      </c>
      <c r="AK60" s="134" t="s">
        <v>624</v>
      </c>
      <c r="AL60" s="134">
        <v>76.209999999999994</v>
      </c>
      <c r="AM60" s="135">
        <v>5410.91</v>
      </c>
      <c r="AN60" s="99"/>
      <c r="AO60" s="10"/>
      <c r="AP60" s="10"/>
      <c r="AQ60" s="10"/>
      <c r="AR60" s="123"/>
      <c r="AS60" s="99" t="s">
        <v>493</v>
      </c>
      <c r="AT60" s="10" t="s">
        <v>494</v>
      </c>
      <c r="AU60" s="10" t="s">
        <v>498</v>
      </c>
      <c r="AV60" s="10">
        <v>41.09</v>
      </c>
      <c r="AW60" s="100">
        <v>2917.39</v>
      </c>
    </row>
    <row r="61" spans="1:49" ht="17" customHeight="1" thickBot="1" x14ac:dyDescent="0.25">
      <c r="A61" s="12">
        <v>4006</v>
      </c>
      <c r="B61" s="17" t="s">
        <v>234</v>
      </c>
      <c r="C61" s="14" t="s">
        <v>235</v>
      </c>
      <c r="D61" s="74" t="s">
        <v>28</v>
      </c>
      <c r="E61" s="77" t="s">
        <v>32</v>
      </c>
      <c r="F61" s="36"/>
      <c r="G61" s="33"/>
      <c r="H61" s="33"/>
      <c r="I61" s="33">
        <v>10</v>
      </c>
      <c r="J61" s="33">
        <v>1</v>
      </c>
      <c r="K61" s="33"/>
      <c r="L61" s="33"/>
      <c r="M61" s="33">
        <v>5</v>
      </c>
      <c r="N61" s="33"/>
      <c r="O61" s="33"/>
      <c r="P61" s="33"/>
      <c r="Q61" s="33">
        <v>1</v>
      </c>
      <c r="R61" s="33"/>
      <c r="S61" s="35">
        <v>12</v>
      </c>
      <c r="T61" s="33"/>
      <c r="U61" s="33">
        <v>10</v>
      </c>
      <c r="V61" s="33"/>
      <c r="W61" s="33"/>
      <c r="X61" s="33">
        <v>1</v>
      </c>
      <c r="Y61" s="33"/>
      <c r="Z61" s="10"/>
      <c r="AA61" s="10"/>
      <c r="AB61" s="43"/>
      <c r="AC61" s="92">
        <f t="shared" si="1"/>
        <v>40</v>
      </c>
      <c r="AD61" s="99" t="s">
        <v>340</v>
      </c>
      <c r="AE61" s="169" t="s">
        <v>376</v>
      </c>
      <c r="AF61" s="170">
        <v>1111961</v>
      </c>
      <c r="AG61" s="171">
        <v>37.56</v>
      </c>
      <c r="AH61" s="172">
        <v>1502.4</v>
      </c>
      <c r="AI61" s="133" t="s">
        <v>625</v>
      </c>
      <c r="AJ61" s="134" t="s">
        <v>626</v>
      </c>
      <c r="AK61" s="134" t="s">
        <v>627</v>
      </c>
      <c r="AL61" s="134">
        <v>41.65</v>
      </c>
      <c r="AM61" s="135">
        <v>1666</v>
      </c>
      <c r="AN61" s="99"/>
      <c r="AO61" s="10"/>
      <c r="AP61" s="10"/>
      <c r="AQ61" s="10"/>
      <c r="AR61" s="123"/>
      <c r="AS61" s="99" t="s">
        <v>499</v>
      </c>
      <c r="AT61" s="10" t="s">
        <v>500</v>
      </c>
      <c r="AU61" s="10" t="s">
        <v>501</v>
      </c>
      <c r="AV61" s="167">
        <v>38.29</v>
      </c>
      <c r="AW61" s="100">
        <v>1531.6</v>
      </c>
    </row>
    <row r="62" spans="1:49" ht="17" customHeight="1" thickBot="1" x14ac:dyDescent="0.25">
      <c r="A62" s="12">
        <v>4007</v>
      </c>
      <c r="B62" s="17" t="s">
        <v>242</v>
      </c>
      <c r="C62" s="14" t="s">
        <v>243</v>
      </c>
      <c r="D62" s="74" t="s">
        <v>28</v>
      </c>
      <c r="E62" s="86"/>
      <c r="F62" s="36"/>
      <c r="G62" s="33">
        <v>3</v>
      </c>
      <c r="H62" s="33">
        <v>1</v>
      </c>
      <c r="I62" s="33"/>
      <c r="J62" s="33"/>
      <c r="K62" s="33"/>
      <c r="L62" s="33"/>
      <c r="M62" s="33"/>
      <c r="N62" s="33"/>
      <c r="O62" s="33"/>
      <c r="P62" s="33">
        <v>2</v>
      </c>
      <c r="Q62" s="33">
        <v>1</v>
      </c>
      <c r="R62" s="33"/>
      <c r="S62" s="33"/>
      <c r="T62" s="33">
        <v>10</v>
      </c>
      <c r="U62" s="33">
        <v>10</v>
      </c>
      <c r="V62" s="33"/>
      <c r="W62" s="33"/>
      <c r="X62" s="33"/>
      <c r="Y62" s="33"/>
      <c r="Z62" s="33">
        <v>10</v>
      </c>
      <c r="AA62" s="10"/>
      <c r="AB62" s="43"/>
      <c r="AC62" s="92">
        <f t="shared" si="1"/>
        <v>37</v>
      </c>
      <c r="AD62" s="99" t="s">
        <v>340</v>
      </c>
      <c r="AE62" s="169" t="s">
        <v>380</v>
      </c>
      <c r="AF62" s="170">
        <v>1110113</v>
      </c>
      <c r="AG62" s="171">
        <v>36.18</v>
      </c>
      <c r="AH62" s="172">
        <f>AG62/20</f>
        <v>1.8089999999999999</v>
      </c>
      <c r="AI62" s="133" t="s">
        <v>628</v>
      </c>
      <c r="AJ62" s="134" t="s">
        <v>629</v>
      </c>
      <c r="AK62" s="134" t="s">
        <v>630</v>
      </c>
      <c r="AL62" s="134">
        <v>49.72</v>
      </c>
      <c r="AM62" s="135">
        <f>AL62/24</f>
        <v>2.0716666666666668</v>
      </c>
      <c r="AN62" s="99"/>
      <c r="AO62" s="10"/>
      <c r="AP62" s="10"/>
      <c r="AQ62" s="10"/>
      <c r="AR62" s="123"/>
      <c r="AS62" s="99" t="s">
        <v>502</v>
      </c>
      <c r="AT62" s="10" t="s">
        <v>503</v>
      </c>
      <c r="AU62" s="10" t="s">
        <v>504</v>
      </c>
      <c r="AV62" s="10">
        <v>48.06</v>
      </c>
      <c r="AW62" s="100">
        <v>1778.22</v>
      </c>
    </row>
    <row r="63" spans="1:49" ht="17" customHeight="1" thickBot="1" x14ac:dyDescent="0.25">
      <c r="A63" s="12">
        <v>4008</v>
      </c>
      <c r="B63" s="17" t="s">
        <v>246</v>
      </c>
      <c r="C63" s="14" t="s">
        <v>247</v>
      </c>
      <c r="D63" s="74" t="s">
        <v>28</v>
      </c>
      <c r="E63" s="77" t="s">
        <v>248</v>
      </c>
      <c r="F63" s="36"/>
      <c r="G63" s="33">
        <v>4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>
        <v>20</v>
      </c>
      <c r="V63" s="33"/>
      <c r="W63" s="33"/>
      <c r="X63" s="33"/>
      <c r="Y63" s="33"/>
      <c r="Z63" s="33"/>
      <c r="AA63" s="33"/>
      <c r="AB63" s="43"/>
      <c r="AC63" s="92">
        <f t="shared" si="1"/>
        <v>24</v>
      </c>
      <c r="AD63" s="99" t="s">
        <v>340</v>
      </c>
      <c r="AE63" s="10" t="s">
        <v>381</v>
      </c>
      <c r="AF63" s="111" t="s">
        <v>382</v>
      </c>
      <c r="AG63" s="109">
        <v>67.03</v>
      </c>
      <c r="AH63" s="110">
        <v>1608.72</v>
      </c>
      <c r="AI63" s="133" t="s">
        <v>631</v>
      </c>
      <c r="AJ63" s="134" t="s">
        <v>248</v>
      </c>
      <c r="AK63" s="134" t="s">
        <v>632</v>
      </c>
      <c r="AL63" s="134">
        <v>46.94</v>
      </c>
      <c r="AM63" s="135">
        <v>1126.56</v>
      </c>
      <c r="AN63" s="99"/>
      <c r="AO63" s="10"/>
      <c r="AP63" s="10"/>
      <c r="AQ63" s="10"/>
      <c r="AR63" s="123"/>
      <c r="AS63" s="99" t="s">
        <v>505</v>
      </c>
      <c r="AT63" s="113" t="s">
        <v>506</v>
      </c>
      <c r="AU63" s="10" t="s">
        <v>507</v>
      </c>
      <c r="AV63" s="10">
        <v>42.83</v>
      </c>
      <c r="AW63" s="100">
        <v>1027.92</v>
      </c>
    </row>
    <row r="64" spans="1:49" ht="17" thickBot="1" x14ac:dyDescent="0.25">
      <c r="A64" s="12">
        <v>4009</v>
      </c>
      <c r="B64" s="25" t="s">
        <v>250</v>
      </c>
      <c r="C64" s="26" t="s">
        <v>251</v>
      </c>
      <c r="D64" s="75" t="s">
        <v>28</v>
      </c>
      <c r="E64" s="78" t="s">
        <v>252</v>
      </c>
      <c r="F64" s="47"/>
      <c r="G64" s="48">
        <v>15</v>
      </c>
      <c r="H64" s="48"/>
      <c r="I64" s="48">
        <v>270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28"/>
      <c r="AA64" s="28"/>
      <c r="AB64" s="51"/>
      <c r="AC64" s="92">
        <f t="shared" si="1"/>
        <v>285</v>
      </c>
      <c r="AD64" s="99" t="s">
        <v>383</v>
      </c>
      <c r="AE64" s="10" t="s">
        <v>378</v>
      </c>
      <c r="AF64" s="108" t="s">
        <v>384</v>
      </c>
      <c r="AG64" s="109">
        <v>6.34</v>
      </c>
      <c r="AH64" s="110">
        <v>1806.8999999999999</v>
      </c>
      <c r="AI64" s="133" t="s">
        <v>633</v>
      </c>
      <c r="AJ64" s="134" t="s">
        <v>621</v>
      </c>
      <c r="AK64" s="134" t="s">
        <v>634</v>
      </c>
      <c r="AL64" s="134">
        <v>5.87</v>
      </c>
      <c r="AM64" s="135">
        <v>1672.95</v>
      </c>
      <c r="AN64" s="99"/>
      <c r="AO64" s="10"/>
      <c r="AP64" s="10"/>
      <c r="AQ64" s="10"/>
      <c r="AR64" s="123"/>
      <c r="AS64" s="99" t="s">
        <v>508</v>
      </c>
      <c r="AT64" s="10"/>
      <c r="AU64" s="10"/>
      <c r="AV64" s="10"/>
      <c r="AW64" s="100"/>
    </row>
    <row r="65" spans="1:49" ht="20" thickBot="1" x14ac:dyDescent="0.3">
      <c r="A65" s="21">
        <v>4500</v>
      </c>
      <c r="B65" s="161" t="s">
        <v>195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3"/>
      <c r="AC65" s="93">
        <f>SUM(AC66:AC86)</f>
        <v>3541</v>
      </c>
      <c r="AD65" s="150"/>
      <c r="AE65" s="151"/>
      <c r="AF65" s="151"/>
      <c r="AG65" s="151"/>
      <c r="AH65" s="152"/>
      <c r="AI65" s="150"/>
      <c r="AJ65" s="151"/>
      <c r="AK65" s="151"/>
      <c r="AL65" s="151"/>
      <c r="AM65" s="152"/>
      <c r="AN65" s="150"/>
      <c r="AO65" s="151"/>
      <c r="AP65" s="151"/>
      <c r="AQ65" s="151"/>
      <c r="AR65" s="152"/>
      <c r="AS65" s="150" t="s">
        <v>509</v>
      </c>
      <c r="AT65" s="151"/>
      <c r="AU65" s="151"/>
      <c r="AV65" s="151"/>
      <c r="AW65" s="152"/>
    </row>
    <row r="66" spans="1:49" ht="17" thickBot="1" x14ac:dyDescent="0.25">
      <c r="A66" s="12">
        <v>4501</v>
      </c>
      <c r="B66" s="22" t="s">
        <v>45</v>
      </c>
      <c r="C66" s="23" t="s">
        <v>46</v>
      </c>
      <c r="D66" s="73" t="s">
        <v>28</v>
      </c>
      <c r="E66" s="76" t="s">
        <v>47</v>
      </c>
      <c r="F66" s="44">
        <v>3</v>
      </c>
      <c r="G66" s="45"/>
      <c r="H66" s="45"/>
      <c r="I66" s="45"/>
      <c r="J66" s="45"/>
      <c r="K66" s="45"/>
      <c r="L66" s="45"/>
      <c r="M66" s="45">
        <v>5</v>
      </c>
      <c r="N66" s="45">
        <v>8</v>
      </c>
      <c r="O66" s="45"/>
      <c r="P66" s="45"/>
      <c r="Q66" s="45"/>
      <c r="R66" s="45"/>
      <c r="S66" s="45">
        <v>60</v>
      </c>
      <c r="T66" s="45"/>
      <c r="U66" s="45"/>
      <c r="V66" s="45"/>
      <c r="W66" s="45"/>
      <c r="X66" s="45"/>
      <c r="Y66" s="50">
        <v>2</v>
      </c>
      <c r="Z66" s="45"/>
      <c r="AA66" s="45"/>
      <c r="AB66" s="46">
        <v>10</v>
      </c>
      <c r="AC66" s="92">
        <f t="shared" si="1"/>
        <v>88</v>
      </c>
      <c r="AD66" s="133" t="s">
        <v>365</v>
      </c>
      <c r="AE66" s="134" t="s">
        <v>306</v>
      </c>
      <c r="AF66" s="138">
        <v>16676</v>
      </c>
      <c r="AG66" s="139">
        <v>39.86</v>
      </c>
      <c r="AH66" s="140">
        <v>1753.84</v>
      </c>
      <c r="AI66" s="99" t="s">
        <v>635</v>
      </c>
      <c r="AJ66" s="10">
        <v>1000</v>
      </c>
      <c r="AK66" s="10" t="s">
        <v>636</v>
      </c>
      <c r="AL66" s="10">
        <v>54.75</v>
      </c>
      <c r="AM66" s="100">
        <v>4818</v>
      </c>
      <c r="AN66" s="99" t="s">
        <v>733</v>
      </c>
      <c r="AO66" s="10" t="s">
        <v>153</v>
      </c>
      <c r="AP66" s="10">
        <v>300456</v>
      </c>
      <c r="AQ66" s="122">
        <v>103.72</v>
      </c>
      <c r="AR66" s="123">
        <v>0.10371999999999999</v>
      </c>
      <c r="AS66" s="99" t="s">
        <v>510</v>
      </c>
      <c r="AT66" s="10" t="s">
        <v>511</v>
      </c>
      <c r="AU66" s="10" t="s">
        <v>512</v>
      </c>
      <c r="AV66" s="10">
        <v>69.45</v>
      </c>
      <c r="AW66" s="100">
        <v>6111.6</v>
      </c>
    </row>
    <row r="67" spans="1:49" ht="17" thickBot="1" x14ac:dyDescent="0.25">
      <c r="A67" s="12">
        <v>4502</v>
      </c>
      <c r="B67" s="13" t="s">
        <v>48</v>
      </c>
      <c r="C67" s="14" t="s">
        <v>49</v>
      </c>
      <c r="D67" s="74" t="s">
        <v>28</v>
      </c>
      <c r="E67" s="77" t="s">
        <v>44</v>
      </c>
      <c r="F67" s="36">
        <v>4</v>
      </c>
      <c r="G67" s="33"/>
      <c r="H67" s="33"/>
      <c r="I67" s="33">
        <v>20</v>
      </c>
      <c r="J67" s="33"/>
      <c r="K67" s="33"/>
      <c r="L67" s="33"/>
      <c r="M67" s="33">
        <v>8</v>
      </c>
      <c r="N67" s="33">
        <v>8</v>
      </c>
      <c r="O67" s="33"/>
      <c r="P67" s="33"/>
      <c r="Q67" s="33"/>
      <c r="R67" s="33"/>
      <c r="S67" s="33">
        <v>25</v>
      </c>
      <c r="T67" s="33">
        <v>10</v>
      </c>
      <c r="U67" s="33">
        <v>20</v>
      </c>
      <c r="V67" s="33">
        <v>1</v>
      </c>
      <c r="W67" s="33"/>
      <c r="X67" s="33"/>
      <c r="Y67" s="34">
        <v>4</v>
      </c>
      <c r="Z67" s="33"/>
      <c r="AA67" s="33"/>
      <c r="AB67" s="42">
        <v>10</v>
      </c>
      <c r="AC67" s="92">
        <f t="shared" si="1"/>
        <v>110</v>
      </c>
      <c r="AD67" s="133" t="s">
        <v>365</v>
      </c>
      <c r="AE67" s="134" t="s">
        <v>306</v>
      </c>
      <c r="AF67" s="138">
        <v>16675</v>
      </c>
      <c r="AG67" s="139">
        <v>37.549999999999997</v>
      </c>
      <c r="AH67" s="140">
        <v>4130.5</v>
      </c>
      <c r="AI67" s="99" t="s">
        <v>635</v>
      </c>
      <c r="AJ67" s="10">
        <v>1000</v>
      </c>
      <c r="AK67" s="10" t="s">
        <v>637</v>
      </c>
      <c r="AL67" s="10">
        <v>52.71</v>
      </c>
      <c r="AM67" s="100">
        <v>5798.1</v>
      </c>
      <c r="AN67" s="99" t="s">
        <v>733</v>
      </c>
      <c r="AO67" s="10" t="s">
        <v>153</v>
      </c>
      <c r="AP67" s="10">
        <v>300533</v>
      </c>
      <c r="AQ67" s="122">
        <v>95.550000000000011</v>
      </c>
      <c r="AR67" s="123">
        <v>9.555000000000001E-2</v>
      </c>
      <c r="AS67" s="99" t="s">
        <v>510</v>
      </c>
      <c r="AT67" s="10" t="s">
        <v>513</v>
      </c>
      <c r="AU67" s="10" t="s">
        <v>512</v>
      </c>
      <c r="AV67" s="10">
        <v>67.03</v>
      </c>
      <c r="AW67" s="100">
        <v>7373.3</v>
      </c>
    </row>
    <row r="68" spans="1:49" ht="17" customHeight="1" thickBot="1" x14ac:dyDescent="0.25">
      <c r="A68" s="12">
        <v>4503</v>
      </c>
      <c r="B68" s="13" t="s">
        <v>50</v>
      </c>
      <c r="C68" s="14" t="s">
        <v>51</v>
      </c>
      <c r="D68" s="74" t="s">
        <v>28</v>
      </c>
      <c r="E68" s="77" t="s">
        <v>52</v>
      </c>
      <c r="F68" s="36"/>
      <c r="G68" s="33">
        <v>18</v>
      </c>
      <c r="H68" s="33"/>
      <c r="I68" s="33">
        <v>20</v>
      </c>
      <c r="J68" s="33"/>
      <c r="K68" s="33"/>
      <c r="L68" s="33"/>
      <c r="M68" s="33"/>
      <c r="N68" s="33">
        <v>5</v>
      </c>
      <c r="O68" s="33"/>
      <c r="P68" s="33"/>
      <c r="Q68" s="33"/>
      <c r="R68" s="33"/>
      <c r="S68" s="33">
        <v>25</v>
      </c>
      <c r="T68" s="33"/>
      <c r="U68" s="33">
        <v>20</v>
      </c>
      <c r="V68" s="33"/>
      <c r="W68" s="33"/>
      <c r="X68" s="33"/>
      <c r="Y68" s="34">
        <v>4</v>
      </c>
      <c r="Z68" s="33"/>
      <c r="AA68" s="33"/>
      <c r="AB68" s="42"/>
      <c r="AC68" s="92">
        <f t="shared" si="1"/>
        <v>92</v>
      </c>
      <c r="AD68" s="133" t="s">
        <v>385</v>
      </c>
      <c r="AE68" s="134" t="s">
        <v>386</v>
      </c>
      <c r="AF68" s="138">
        <v>45009</v>
      </c>
      <c r="AG68" s="139">
        <v>33.619999999999997</v>
      </c>
      <c r="AH68" s="140">
        <v>3093.04</v>
      </c>
      <c r="AI68" s="99" t="s">
        <v>635</v>
      </c>
      <c r="AJ68" s="10">
        <v>2000</v>
      </c>
      <c r="AK68" s="10" t="s">
        <v>638</v>
      </c>
      <c r="AL68" s="10">
        <v>46.67</v>
      </c>
      <c r="AM68" s="100">
        <v>4293.6400000000003</v>
      </c>
      <c r="AN68" s="99" t="s">
        <v>733</v>
      </c>
      <c r="AO68" s="10" t="s">
        <v>734</v>
      </c>
      <c r="AP68" s="10" t="s">
        <v>735</v>
      </c>
      <c r="AQ68" s="122">
        <v>52.04</v>
      </c>
      <c r="AR68" s="123">
        <v>2.6019999999999998E-2</v>
      </c>
      <c r="AS68" s="99" t="s">
        <v>510</v>
      </c>
      <c r="AT68" s="10" t="s">
        <v>514</v>
      </c>
      <c r="AU68" s="10" t="s">
        <v>515</v>
      </c>
      <c r="AV68" s="10">
        <v>43.46</v>
      </c>
      <c r="AW68" s="100">
        <v>3998.32</v>
      </c>
    </row>
    <row r="69" spans="1:49" ht="17" customHeight="1" thickBot="1" x14ac:dyDescent="0.25">
      <c r="A69" s="12">
        <v>4504</v>
      </c>
      <c r="B69" s="13" t="s">
        <v>59</v>
      </c>
      <c r="C69" s="14" t="s">
        <v>60</v>
      </c>
      <c r="D69" s="74" t="s">
        <v>28</v>
      </c>
      <c r="E69" s="77" t="s">
        <v>61</v>
      </c>
      <c r="F69" s="36"/>
      <c r="G69" s="33">
        <v>6</v>
      </c>
      <c r="H69" s="33"/>
      <c r="I69" s="33">
        <v>30</v>
      </c>
      <c r="J69" s="33"/>
      <c r="K69" s="33"/>
      <c r="L69" s="33"/>
      <c r="M69" s="33"/>
      <c r="N69" s="33">
        <v>3</v>
      </c>
      <c r="O69" s="33"/>
      <c r="P69" s="33"/>
      <c r="Q69" s="33"/>
      <c r="R69" s="33"/>
      <c r="S69" s="33">
        <v>30</v>
      </c>
      <c r="T69" s="33"/>
      <c r="U69" s="33">
        <v>10</v>
      </c>
      <c r="V69" s="33">
        <v>2</v>
      </c>
      <c r="W69" s="33">
        <v>1</v>
      </c>
      <c r="X69" s="33"/>
      <c r="Y69" s="33"/>
      <c r="Z69" s="33"/>
      <c r="AA69" s="33">
        <v>1</v>
      </c>
      <c r="AB69" s="43"/>
      <c r="AC69" s="92">
        <f t="shared" si="1"/>
        <v>83</v>
      </c>
      <c r="AD69" s="133" t="s">
        <v>365</v>
      </c>
      <c r="AE69" s="134" t="s">
        <v>387</v>
      </c>
      <c r="AF69" s="138">
        <v>14386</v>
      </c>
      <c r="AG69" s="139">
        <v>68.03</v>
      </c>
      <c r="AH69" s="140">
        <v>5646.49</v>
      </c>
      <c r="AI69" s="99" t="s">
        <v>635</v>
      </c>
      <c r="AJ69" s="10">
        <v>5000</v>
      </c>
      <c r="AK69" s="10" t="s">
        <v>639</v>
      </c>
      <c r="AL69" s="10">
        <v>99.5</v>
      </c>
      <c r="AM69" s="100">
        <v>8258.5</v>
      </c>
      <c r="AN69" s="99" t="s">
        <v>733</v>
      </c>
      <c r="AO69" s="10" t="s">
        <v>736</v>
      </c>
      <c r="AP69" s="10">
        <v>472429</v>
      </c>
      <c r="AQ69" s="122">
        <v>100.52000000000001</v>
      </c>
      <c r="AR69" s="123">
        <v>2.0104E-2</v>
      </c>
      <c r="AS69" s="99" t="s">
        <v>516</v>
      </c>
      <c r="AT69" s="10">
        <v>25698</v>
      </c>
      <c r="AU69" s="10" t="s">
        <v>517</v>
      </c>
      <c r="AV69" s="10">
        <v>108.03</v>
      </c>
      <c r="AW69" s="100">
        <v>8966.49</v>
      </c>
    </row>
    <row r="70" spans="1:49" ht="17" customHeight="1" thickBot="1" x14ac:dyDescent="0.25">
      <c r="A70" s="12">
        <v>4505</v>
      </c>
      <c r="B70" s="13" t="s">
        <v>62</v>
      </c>
      <c r="C70" s="14" t="s">
        <v>63</v>
      </c>
      <c r="D70" s="74" t="s">
        <v>28</v>
      </c>
      <c r="E70" s="77" t="s">
        <v>44</v>
      </c>
      <c r="F70" s="36"/>
      <c r="G70" s="33"/>
      <c r="H70" s="33"/>
      <c r="I70" s="33">
        <v>30</v>
      </c>
      <c r="J70" s="33"/>
      <c r="K70" s="33"/>
      <c r="L70" s="33"/>
      <c r="M70" s="33"/>
      <c r="N70" s="33">
        <v>4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43"/>
      <c r="AC70" s="92">
        <f t="shared" si="1"/>
        <v>34</v>
      </c>
      <c r="AD70" s="133" t="s">
        <v>388</v>
      </c>
      <c r="AE70" s="134" t="s">
        <v>387</v>
      </c>
      <c r="AF70" s="138" t="s">
        <v>389</v>
      </c>
      <c r="AG70" s="139">
        <v>87.26</v>
      </c>
      <c r="AH70" s="140">
        <v>593.36800000000005</v>
      </c>
      <c r="AI70" s="99" t="s">
        <v>640</v>
      </c>
      <c r="AJ70" s="10">
        <v>1000</v>
      </c>
      <c r="AK70" s="10" t="s">
        <v>641</v>
      </c>
      <c r="AL70" s="10">
        <v>111.3</v>
      </c>
      <c r="AM70" s="100">
        <v>3784.2</v>
      </c>
      <c r="AN70" s="99" t="s">
        <v>733</v>
      </c>
      <c r="AO70" s="10" t="s">
        <v>736</v>
      </c>
      <c r="AP70" s="10">
        <v>472430</v>
      </c>
      <c r="AQ70" s="122">
        <v>102.82000000000001</v>
      </c>
      <c r="AR70" s="123">
        <v>2.0564000000000002E-2</v>
      </c>
      <c r="AS70" s="99" t="s">
        <v>516</v>
      </c>
      <c r="AT70" s="10">
        <v>24346</v>
      </c>
      <c r="AU70" s="10" t="s">
        <v>517</v>
      </c>
      <c r="AV70" s="10">
        <v>97.84</v>
      </c>
      <c r="AW70" s="100">
        <v>3326.56</v>
      </c>
    </row>
    <row r="71" spans="1:49" ht="17" customHeight="1" thickBot="1" x14ac:dyDescent="0.25">
      <c r="A71" s="12">
        <v>4506</v>
      </c>
      <c r="B71" s="13" t="s">
        <v>84</v>
      </c>
      <c r="C71" s="14" t="s">
        <v>85</v>
      </c>
      <c r="D71" s="74" t="s">
        <v>28</v>
      </c>
      <c r="E71" s="77" t="s">
        <v>86</v>
      </c>
      <c r="F71" s="36"/>
      <c r="G71" s="33"/>
      <c r="H71" s="33"/>
      <c r="I71" s="33">
        <v>30</v>
      </c>
      <c r="J71" s="33"/>
      <c r="K71" s="33"/>
      <c r="L71" s="33"/>
      <c r="M71" s="33"/>
      <c r="N71" s="33"/>
      <c r="O71" s="33"/>
      <c r="P71" s="33"/>
      <c r="Q71" s="33">
        <v>4</v>
      </c>
      <c r="R71" s="33"/>
      <c r="S71" s="33">
        <v>15</v>
      </c>
      <c r="T71" s="33">
        <v>10</v>
      </c>
      <c r="U71" s="33"/>
      <c r="V71" s="33">
        <v>6</v>
      </c>
      <c r="W71" s="33"/>
      <c r="X71" s="33"/>
      <c r="Y71" s="33"/>
      <c r="Z71" s="33"/>
      <c r="AA71" s="33"/>
      <c r="AB71" s="42"/>
      <c r="AC71" s="92">
        <f t="shared" si="1"/>
        <v>65</v>
      </c>
      <c r="AD71" s="133" t="s">
        <v>365</v>
      </c>
      <c r="AE71" s="134" t="s">
        <v>390</v>
      </c>
      <c r="AF71" s="138">
        <v>22525</v>
      </c>
      <c r="AG71" s="139">
        <v>104.08</v>
      </c>
      <c r="AH71" s="140">
        <v>8014.16</v>
      </c>
      <c r="AI71" s="174" t="s">
        <v>305</v>
      </c>
      <c r="AJ71" s="167">
        <v>500</v>
      </c>
      <c r="AK71" s="167" t="s">
        <v>642</v>
      </c>
      <c r="AL71" s="167">
        <v>42.45</v>
      </c>
      <c r="AM71" s="173">
        <v>2759.25</v>
      </c>
      <c r="AN71" s="174" t="s">
        <v>305</v>
      </c>
      <c r="AO71" s="167" t="s">
        <v>709</v>
      </c>
      <c r="AP71" s="167" t="s">
        <v>737</v>
      </c>
      <c r="AQ71" s="175">
        <v>58.69</v>
      </c>
      <c r="AR71" s="123">
        <v>0.11738</v>
      </c>
      <c r="AS71" s="99" t="s">
        <v>516</v>
      </c>
      <c r="AT71" s="113" t="s">
        <v>518</v>
      </c>
      <c r="AU71" s="10" t="s">
        <v>519</v>
      </c>
      <c r="AV71" s="167">
        <v>44.97</v>
      </c>
      <c r="AW71" s="173">
        <v>2923.05</v>
      </c>
    </row>
    <row r="72" spans="1:49" ht="17" customHeight="1" thickBot="1" x14ac:dyDescent="0.25">
      <c r="A72" s="12">
        <v>4507</v>
      </c>
      <c r="B72" s="13" t="s">
        <v>87</v>
      </c>
      <c r="C72" s="14" t="s">
        <v>88</v>
      </c>
      <c r="D72" s="74" t="s">
        <v>28</v>
      </c>
      <c r="E72" s="77" t="s">
        <v>89</v>
      </c>
      <c r="F72" s="36"/>
      <c r="G72" s="33">
        <v>5</v>
      </c>
      <c r="H72" s="33"/>
      <c r="I72" s="33">
        <v>30</v>
      </c>
      <c r="J72" s="33"/>
      <c r="K72" s="33">
        <v>1</v>
      </c>
      <c r="L72" s="33"/>
      <c r="M72" s="33"/>
      <c r="N72" s="33">
        <v>8</v>
      </c>
      <c r="O72" s="33">
        <v>10</v>
      </c>
      <c r="P72" s="33"/>
      <c r="Q72" s="33"/>
      <c r="R72" s="33"/>
      <c r="S72" s="33">
        <v>25</v>
      </c>
      <c r="T72" s="33">
        <v>20</v>
      </c>
      <c r="U72" s="33">
        <v>20</v>
      </c>
      <c r="V72" s="33"/>
      <c r="W72" s="33"/>
      <c r="X72" s="33"/>
      <c r="Y72" s="34">
        <v>2</v>
      </c>
      <c r="Z72" s="33">
        <v>16</v>
      </c>
      <c r="AA72" s="33"/>
      <c r="AB72" s="42"/>
      <c r="AC72" s="92">
        <f t="shared" si="1"/>
        <v>137</v>
      </c>
      <c r="AD72" s="133" t="s">
        <v>365</v>
      </c>
      <c r="AE72" s="134" t="s">
        <v>391</v>
      </c>
      <c r="AF72" s="138">
        <v>23304</v>
      </c>
      <c r="AG72" s="139">
        <v>63.67</v>
      </c>
      <c r="AH72" s="140">
        <v>18145.95</v>
      </c>
      <c r="AI72" s="174" t="s">
        <v>305</v>
      </c>
      <c r="AJ72" s="167">
        <v>250</v>
      </c>
      <c r="AK72" s="167" t="s">
        <v>643</v>
      </c>
      <c r="AL72" s="167">
        <v>42.78</v>
      </c>
      <c r="AM72" s="173">
        <v>5860.86</v>
      </c>
      <c r="AN72" s="174" t="s">
        <v>305</v>
      </c>
      <c r="AO72" s="167" t="s">
        <v>738</v>
      </c>
      <c r="AP72" s="167" t="s">
        <v>739</v>
      </c>
      <c r="AQ72" s="175">
        <v>61.86</v>
      </c>
      <c r="AR72" s="123">
        <v>0.30930000000000002</v>
      </c>
      <c r="AS72" s="99" t="s">
        <v>406</v>
      </c>
      <c r="AT72" s="10" t="s">
        <v>520</v>
      </c>
      <c r="AU72" s="10" t="s">
        <v>521</v>
      </c>
      <c r="AV72" s="167">
        <v>40.46</v>
      </c>
      <c r="AW72" s="173">
        <v>5543.02</v>
      </c>
    </row>
    <row r="73" spans="1:49" ht="26" customHeight="1" thickBot="1" x14ac:dyDescent="0.25">
      <c r="A73" s="12">
        <v>4508</v>
      </c>
      <c r="B73" s="13" t="s">
        <v>90</v>
      </c>
      <c r="C73" s="14" t="s">
        <v>91</v>
      </c>
      <c r="D73" s="74" t="s">
        <v>28</v>
      </c>
      <c r="E73" s="77" t="s">
        <v>89</v>
      </c>
      <c r="F73" s="36"/>
      <c r="G73" s="33"/>
      <c r="H73" s="33"/>
      <c r="I73" s="33">
        <v>30</v>
      </c>
      <c r="J73" s="33">
        <v>1</v>
      </c>
      <c r="K73" s="33"/>
      <c r="L73" s="33"/>
      <c r="M73" s="33">
        <v>12</v>
      </c>
      <c r="N73" s="33"/>
      <c r="O73" s="33">
        <v>12</v>
      </c>
      <c r="P73" s="33">
        <v>5</v>
      </c>
      <c r="Q73" s="33"/>
      <c r="R73" s="33"/>
      <c r="S73" s="33"/>
      <c r="T73" s="33">
        <v>10</v>
      </c>
      <c r="U73" s="33"/>
      <c r="V73" s="33">
        <v>9</v>
      </c>
      <c r="W73" s="33"/>
      <c r="X73" s="33"/>
      <c r="Y73" s="33"/>
      <c r="Z73" s="33">
        <v>75</v>
      </c>
      <c r="AA73" s="33">
        <v>20</v>
      </c>
      <c r="AB73" s="42">
        <v>10</v>
      </c>
      <c r="AC73" s="92">
        <f t="shared" si="1"/>
        <v>184</v>
      </c>
      <c r="AD73" s="133" t="s">
        <v>392</v>
      </c>
      <c r="AE73" s="134" t="s">
        <v>393</v>
      </c>
      <c r="AF73" s="138" t="s">
        <v>394</v>
      </c>
      <c r="AG73" s="139">
        <v>18.489999999999998</v>
      </c>
      <c r="AH73" s="140">
        <v>4252.7</v>
      </c>
      <c r="AI73" s="174" t="s">
        <v>305</v>
      </c>
      <c r="AJ73" s="167">
        <v>250</v>
      </c>
      <c r="AK73" s="167" t="s">
        <v>644</v>
      </c>
      <c r="AL73" s="167">
        <v>42.96</v>
      </c>
      <c r="AM73" s="173">
        <v>7904.64</v>
      </c>
      <c r="AN73" s="174" t="s">
        <v>740</v>
      </c>
      <c r="AO73" s="167" t="s">
        <v>741</v>
      </c>
      <c r="AP73" s="167" t="s">
        <v>394</v>
      </c>
      <c r="AQ73" s="175">
        <v>24.790000000000003</v>
      </c>
      <c r="AR73" s="123">
        <v>0.12395000000000002</v>
      </c>
      <c r="AS73" s="99" t="s">
        <v>406</v>
      </c>
      <c r="AT73" s="10" t="s">
        <v>522</v>
      </c>
      <c r="AU73" s="10" t="s">
        <v>523</v>
      </c>
      <c r="AV73" s="167">
        <v>24.32</v>
      </c>
      <c r="AW73" s="173">
        <v>4474.88</v>
      </c>
    </row>
    <row r="74" spans="1:49" ht="17" customHeight="1" thickBot="1" x14ac:dyDescent="0.25">
      <c r="A74" s="12">
        <v>4509</v>
      </c>
      <c r="B74" s="13" t="s">
        <v>119</v>
      </c>
      <c r="C74" s="14" t="s">
        <v>120</v>
      </c>
      <c r="D74" s="74" t="s">
        <v>28</v>
      </c>
      <c r="E74" s="77" t="s">
        <v>121</v>
      </c>
      <c r="F74" s="36"/>
      <c r="G74" s="33">
        <v>6</v>
      </c>
      <c r="H74" s="33">
        <v>2</v>
      </c>
      <c r="I74" s="33">
        <v>5</v>
      </c>
      <c r="J74" s="33">
        <v>2</v>
      </c>
      <c r="K74" s="33"/>
      <c r="L74" s="33">
        <v>5</v>
      </c>
      <c r="M74" s="33">
        <v>6</v>
      </c>
      <c r="N74" s="33"/>
      <c r="O74" s="33"/>
      <c r="P74" s="33">
        <v>2</v>
      </c>
      <c r="Q74" s="33">
        <v>4</v>
      </c>
      <c r="R74" s="33"/>
      <c r="S74" s="33">
        <v>15</v>
      </c>
      <c r="T74" s="33"/>
      <c r="U74" s="33">
        <v>10</v>
      </c>
      <c r="V74" s="33">
        <v>2</v>
      </c>
      <c r="W74" s="33"/>
      <c r="X74" s="33">
        <v>3</v>
      </c>
      <c r="Y74" s="34">
        <v>1</v>
      </c>
      <c r="Z74" s="33">
        <v>40</v>
      </c>
      <c r="AA74" s="33">
        <v>2</v>
      </c>
      <c r="AB74" s="42"/>
      <c r="AC74" s="92">
        <f t="shared" si="1"/>
        <v>105</v>
      </c>
      <c r="AD74" s="133" t="s">
        <v>365</v>
      </c>
      <c r="AE74" s="134" t="s">
        <v>395</v>
      </c>
      <c r="AF74" s="138">
        <v>11964</v>
      </c>
      <c r="AG74" s="139">
        <v>25.29</v>
      </c>
      <c r="AH74" s="140">
        <v>2655.45</v>
      </c>
      <c r="AI74" s="174" t="s">
        <v>645</v>
      </c>
      <c r="AJ74" s="167" t="s">
        <v>584</v>
      </c>
      <c r="AK74" s="167" t="s">
        <v>646</v>
      </c>
      <c r="AL74" s="167">
        <v>29.22</v>
      </c>
      <c r="AM74" s="173">
        <v>3068.1</v>
      </c>
      <c r="AN74" s="174" t="s">
        <v>742</v>
      </c>
      <c r="AO74" s="167" t="s">
        <v>743</v>
      </c>
      <c r="AP74" s="167">
        <v>142</v>
      </c>
      <c r="AQ74" s="175">
        <v>25.790000000000003</v>
      </c>
      <c r="AR74" s="123">
        <v>1.2895000000000002E-2</v>
      </c>
      <c r="AS74" s="99" t="s">
        <v>516</v>
      </c>
      <c r="AT74" s="10" t="s">
        <v>524</v>
      </c>
      <c r="AU74" s="10" t="s">
        <v>525</v>
      </c>
      <c r="AV74" s="167">
        <v>18.86</v>
      </c>
      <c r="AW74" s="173">
        <v>1980.3</v>
      </c>
    </row>
    <row r="75" spans="1:49" ht="17" thickBot="1" x14ac:dyDescent="0.25">
      <c r="A75" s="12">
        <v>4510</v>
      </c>
      <c r="B75" s="13" t="s">
        <v>122</v>
      </c>
      <c r="C75" s="14" t="s">
        <v>123</v>
      </c>
      <c r="D75" s="74" t="s">
        <v>28</v>
      </c>
      <c r="E75" s="77" t="s">
        <v>124</v>
      </c>
      <c r="F75" s="36">
        <v>2</v>
      </c>
      <c r="G75" s="33"/>
      <c r="H75" s="33"/>
      <c r="I75" s="33">
        <v>30</v>
      </c>
      <c r="J75" s="33"/>
      <c r="K75" s="33"/>
      <c r="L75" s="33"/>
      <c r="M75" s="33"/>
      <c r="N75" s="33"/>
      <c r="O75" s="33"/>
      <c r="P75" s="33">
        <v>5</v>
      </c>
      <c r="Q75" s="33"/>
      <c r="R75" s="33"/>
      <c r="S75" s="33">
        <v>15</v>
      </c>
      <c r="T75" s="33"/>
      <c r="U75" s="33">
        <v>25</v>
      </c>
      <c r="V75" s="33"/>
      <c r="W75" s="33"/>
      <c r="X75" s="33">
        <v>2</v>
      </c>
      <c r="Y75" s="34">
        <v>2</v>
      </c>
      <c r="Z75" s="33"/>
      <c r="AA75" s="33">
        <v>6</v>
      </c>
      <c r="AB75" s="42"/>
      <c r="AC75" s="92">
        <f t="shared" si="1"/>
        <v>87</v>
      </c>
      <c r="AD75" s="133" t="s">
        <v>312</v>
      </c>
      <c r="AE75" s="134" t="s">
        <v>396</v>
      </c>
      <c r="AF75" s="138">
        <v>16828</v>
      </c>
      <c r="AG75" s="139">
        <v>78.7</v>
      </c>
      <c r="AH75" s="140">
        <v>8558.625</v>
      </c>
      <c r="AI75" s="174" t="s">
        <v>647</v>
      </c>
      <c r="AJ75" s="167">
        <v>3000</v>
      </c>
      <c r="AK75" s="167" t="s">
        <v>648</v>
      </c>
      <c r="AL75" s="167">
        <v>68.959999999999994</v>
      </c>
      <c r="AM75" s="173">
        <v>5999.52</v>
      </c>
      <c r="AN75" s="174" t="s">
        <v>742</v>
      </c>
      <c r="AO75" s="167" t="s">
        <v>124</v>
      </c>
      <c r="AP75" s="167">
        <v>635</v>
      </c>
      <c r="AQ75" s="175">
        <v>62.1</v>
      </c>
      <c r="AR75" s="123">
        <v>2.07E-2</v>
      </c>
      <c r="AS75" s="99" t="s">
        <v>516</v>
      </c>
      <c r="AT75" s="10" t="s">
        <v>526</v>
      </c>
      <c r="AU75" s="10" t="s">
        <v>527</v>
      </c>
      <c r="AV75" s="167">
        <v>65.13</v>
      </c>
      <c r="AW75" s="173">
        <v>5666.31</v>
      </c>
    </row>
    <row r="76" spans="1:49" ht="17" customHeight="1" thickBot="1" x14ac:dyDescent="0.25">
      <c r="A76" s="12">
        <v>4511</v>
      </c>
      <c r="B76" s="13" t="s">
        <v>125</v>
      </c>
      <c r="C76" s="14" t="s">
        <v>126</v>
      </c>
      <c r="D76" s="74" t="s">
        <v>28</v>
      </c>
      <c r="E76" s="77" t="s">
        <v>127</v>
      </c>
      <c r="F76" s="36"/>
      <c r="G76" s="33">
        <v>6</v>
      </c>
      <c r="H76" s="33">
        <v>2</v>
      </c>
      <c r="I76" s="33">
        <v>5</v>
      </c>
      <c r="J76" s="33"/>
      <c r="K76" s="33"/>
      <c r="L76" s="33">
        <v>8</v>
      </c>
      <c r="M76" s="33">
        <v>6</v>
      </c>
      <c r="N76" s="33">
        <v>3</v>
      </c>
      <c r="O76" s="33"/>
      <c r="P76" s="33">
        <v>2</v>
      </c>
      <c r="Q76" s="33">
        <v>4</v>
      </c>
      <c r="R76" s="33">
        <v>1</v>
      </c>
      <c r="S76" s="33">
        <v>20</v>
      </c>
      <c r="T76" s="33"/>
      <c r="U76" s="33">
        <v>10</v>
      </c>
      <c r="V76" s="33">
        <v>3</v>
      </c>
      <c r="W76" s="33"/>
      <c r="X76" s="33">
        <v>3</v>
      </c>
      <c r="Y76" s="33"/>
      <c r="Z76" s="33">
        <v>40</v>
      </c>
      <c r="AA76" s="33"/>
      <c r="AB76" s="42"/>
      <c r="AC76" s="92">
        <f t="shared" si="1"/>
        <v>113</v>
      </c>
      <c r="AD76" s="133" t="s">
        <v>397</v>
      </c>
      <c r="AE76" s="134" t="s">
        <v>398</v>
      </c>
      <c r="AF76" s="141" t="s">
        <v>399</v>
      </c>
      <c r="AG76" s="139">
        <v>179.76</v>
      </c>
      <c r="AH76" s="140">
        <v>20312.879999999997</v>
      </c>
      <c r="AI76" s="174" t="s">
        <v>645</v>
      </c>
      <c r="AJ76" s="167" t="s">
        <v>584</v>
      </c>
      <c r="AK76" s="167" t="s">
        <v>649</v>
      </c>
      <c r="AL76" s="167">
        <v>99.79</v>
      </c>
      <c r="AM76" s="173">
        <v>11276.27</v>
      </c>
      <c r="AN76" s="174" t="s">
        <v>742</v>
      </c>
      <c r="AO76" s="167" t="s">
        <v>744</v>
      </c>
      <c r="AP76" s="167">
        <v>241</v>
      </c>
      <c r="AQ76" s="175">
        <v>64.690000000000012</v>
      </c>
      <c r="AR76" s="123">
        <v>6.4690000000000011E-2</v>
      </c>
      <c r="AS76" s="99" t="s">
        <v>516</v>
      </c>
      <c r="AT76" s="10" t="s">
        <v>528</v>
      </c>
      <c r="AU76" s="10" t="s">
        <v>529</v>
      </c>
      <c r="AV76" s="167">
        <v>82.43</v>
      </c>
      <c r="AW76" s="173">
        <v>9314.59</v>
      </c>
    </row>
    <row r="77" spans="1:49" ht="17" customHeight="1" thickBot="1" x14ac:dyDescent="0.25">
      <c r="A77" s="12">
        <v>4512</v>
      </c>
      <c r="B77" s="13" t="s">
        <v>143</v>
      </c>
      <c r="C77" s="14" t="s">
        <v>144</v>
      </c>
      <c r="D77" s="74" t="s">
        <v>28</v>
      </c>
      <c r="E77" s="77" t="s">
        <v>145</v>
      </c>
      <c r="F77" s="36">
        <v>15</v>
      </c>
      <c r="G77" s="33">
        <v>15</v>
      </c>
      <c r="H77" s="33"/>
      <c r="I77" s="33">
        <v>20</v>
      </c>
      <c r="J77" s="33">
        <v>1</v>
      </c>
      <c r="K77" s="33">
        <v>1</v>
      </c>
      <c r="L77" s="33">
        <v>5</v>
      </c>
      <c r="M77" s="33">
        <v>25</v>
      </c>
      <c r="N77" s="33">
        <v>5</v>
      </c>
      <c r="O77" s="33">
        <v>2</v>
      </c>
      <c r="P77" s="33">
        <v>8</v>
      </c>
      <c r="Q77" s="33">
        <v>4</v>
      </c>
      <c r="R77" s="33"/>
      <c r="S77" s="33">
        <v>20</v>
      </c>
      <c r="T77" s="33">
        <v>20</v>
      </c>
      <c r="U77" s="33">
        <v>10</v>
      </c>
      <c r="V77" s="33"/>
      <c r="W77" s="33"/>
      <c r="X77" s="33"/>
      <c r="Y77" s="34">
        <v>4</v>
      </c>
      <c r="Z77" s="33">
        <v>20</v>
      </c>
      <c r="AA77" s="33"/>
      <c r="AB77" s="42">
        <v>20</v>
      </c>
      <c r="AC77" s="92">
        <f t="shared" si="1"/>
        <v>195</v>
      </c>
      <c r="AD77" s="133" t="s">
        <v>312</v>
      </c>
      <c r="AE77" s="134" t="s">
        <v>400</v>
      </c>
      <c r="AF77" s="138">
        <v>23338</v>
      </c>
      <c r="AG77" s="139">
        <v>20.96</v>
      </c>
      <c r="AH77" s="140">
        <v>8174.4000000000005</v>
      </c>
      <c r="AI77" s="174" t="s">
        <v>650</v>
      </c>
      <c r="AJ77" s="167">
        <v>500</v>
      </c>
      <c r="AK77" s="167" t="s">
        <v>651</v>
      </c>
      <c r="AL77" s="167">
        <v>20.6</v>
      </c>
      <c r="AM77" s="173">
        <v>4017</v>
      </c>
      <c r="AN77" s="174" t="s">
        <v>745</v>
      </c>
      <c r="AO77" s="167" t="s">
        <v>746</v>
      </c>
      <c r="AP77" s="167">
        <v>18408</v>
      </c>
      <c r="AQ77" s="175">
        <v>18.560000000000002</v>
      </c>
      <c r="AR77" s="123">
        <v>3.7120000000000007E-2</v>
      </c>
      <c r="AS77" s="99" t="s">
        <v>516</v>
      </c>
      <c r="AT77" s="10" t="s">
        <v>530</v>
      </c>
      <c r="AU77" s="113" t="s">
        <v>531</v>
      </c>
      <c r="AV77" s="167">
        <v>18.149999999999999</v>
      </c>
      <c r="AW77" s="176">
        <v>3539.25</v>
      </c>
    </row>
    <row r="78" spans="1:49" ht="17" customHeight="1" thickBot="1" x14ac:dyDescent="0.25">
      <c r="A78" s="12">
        <v>4513</v>
      </c>
      <c r="B78" s="13" t="s">
        <v>146</v>
      </c>
      <c r="C78" s="14" t="s">
        <v>147</v>
      </c>
      <c r="D78" s="74" t="s">
        <v>28</v>
      </c>
      <c r="E78" s="77" t="s">
        <v>148</v>
      </c>
      <c r="F78" s="36"/>
      <c r="G78" s="33">
        <v>10</v>
      </c>
      <c r="H78" s="33"/>
      <c r="I78" s="33">
        <v>25</v>
      </c>
      <c r="J78" s="33">
        <v>6</v>
      </c>
      <c r="K78" s="33"/>
      <c r="L78" s="33">
        <v>7</v>
      </c>
      <c r="M78" s="33">
        <v>5</v>
      </c>
      <c r="N78" s="33"/>
      <c r="O78" s="33">
        <v>3</v>
      </c>
      <c r="P78" s="33">
        <v>2</v>
      </c>
      <c r="Q78" s="33"/>
      <c r="R78" s="33"/>
      <c r="S78" s="33">
        <v>150</v>
      </c>
      <c r="T78" s="33">
        <v>20</v>
      </c>
      <c r="U78" s="33"/>
      <c r="V78" s="33"/>
      <c r="W78" s="33"/>
      <c r="X78" s="33"/>
      <c r="Y78" s="34">
        <v>10</v>
      </c>
      <c r="Z78" s="33"/>
      <c r="AA78" s="33">
        <v>4</v>
      </c>
      <c r="AB78" s="42"/>
      <c r="AC78" s="92">
        <f t="shared" si="1"/>
        <v>242</v>
      </c>
      <c r="AD78" s="133" t="s">
        <v>401</v>
      </c>
      <c r="AE78" s="134" t="s">
        <v>402</v>
      </c>
      <c r="AF78" s="138" t="s">
        <v>403</v>
      </c>
      <c r="AG78" s="139">
        <v>50.77</v>
      </c>
      <c r="AH78" s="140">
        <v>12286.34</v>
      </c>
      <c r="AI78" s="174" t="s">
        <v>652</v>
      </c>
      <c r="AJ78" s="167">
        <v>6000</v>
      </c>
      <c r="AK78" s="167" t="s">
        <v>653</v>
      </c>
      <c r="AL78" s="167">
        <v>69.03</v>
      </c>
      <c r="AM78" s="173">
        <v>16705.259999999998</v>
      </c>
      <c r="AN78" s="174"/>
      <c r="AO78" s="167"/>
      <c r="AP78" s="167"/>
      <c r="AQ78" s="175"/>
      <c r="AR78" s="123"/>
      <c r="AS78" s="99" t="s">
        <v>532</v>
      </c>
      <c r="AT78" s="10" t="s">
        <v>533</v>
      </c>
      <c r="AU78" s="10" t="s">
        <v>534</v>
      </c>
      <c r="AV78" s="167">
        <v>74.17</v>
      </c>
      <c r="AW78" s="173">
        <v>17949.14</v>
      </c>
    </row>
    <row r="79" spans="1:49" ht="17" customHeight="1" thickBot="1" x14ac:dyDescent="0.25">
      <c r="A79" s="12">
        <v>4514</v>
      </c>
      <c r="B79" s="13" t="s">
        <v>149</v>
      </c>
      <c r="C79" s="14" t="s">
        <v>150</v>
      </c>
      <c r="D79" s="74" t="s">
        <v>28</v>
      </c>
      <c r="E79" s="77"/>
      <c r="F79" s="36"/>
      <c r="G79" s="33"/>
      <c r="H79" s="33"/>
      <c r="I79" s="33"/>
      <c r="J79" s="33"/>
      <c r="K79" s="33">
        <v>5</v>
      </c>
      <c r="L79" s="33"/>
      <c r="M79" s="33"/>
      <c r="N79" s="33"/>
      <c r="O79" s="33"/>
      <c r="P79" s="33"/>
      <c r="Q79" s="33"/>
      <c r="R79" s="33"/>
      <c r="S79" s="33"/>
      <c r="T79" s="33"/>
      <c r="U79" s="33">
        <v>100</v>
      </c>
      <c r="V79" s="33">
        <v>8</v>
      </c>
      <c r="W79" s="33"/>
      <c r="X79" s="33">
        <v>8</v>
      </c>
      <c r="Y79" s="33"/>
      <c r="Z79" s="33"/>
      <c r="AA79" s="33"/>
      <c r="AB79" s="42"/>
      <c r="AC79" s="92">
        <f t="shared" si="1"/>
        <v>121</v>
      </c>
      <c r="AD79" s="133" t="s">
        <v>401</v>
      </c>
      <c r="AE79" s="134" t="s">
        <v>402</v>
      </c>
      <c r="AF79" s="138" t="s">
        <v>403</v>
      </c>
      <c r="AG79" s="139">
        <v>50.77</v>
      </c>
      <c r="AH79" s="140">
        <v>6143.17</v>
      </c>
      <c r="AI79" s="174" t="s">
        <v>654</v>
      </c>
      <c r="AJ79" s="167">
        <v>6000</v>
      </c>
      <c r="AK79" s="167" t="s">
        <v>655</v>
      </c>
      <c r="AL79" s="167">
        <v>39.14</v>
      </c>
      <c r="AM79" s="173">
        <v>4735.9399999999996</v>
      </c>
      <c r="AN79" s="174"/>
      <c r="AO79" s="167"/>
      <c r="AP79" s="167"/>
      <c r="AQ79" s="175"/>
      <c r="AR79" s="123"/>
      <c r="AS79" s="99" t="s">
        <v>535</v>
      </c>
      <c r="AT79" s="10" t="s">
        <v>536</v>
      </c>
      <c r="AU79" s="10" t="s">
        <v>534</v>
      </c>
      <c r="AV79" s="167">
        <v>68.14</v>
      </c>
      <c r="AW79" s="173">
        <v>7061.56</v>
      </c>
    </row>
    <row r="80" spans="1:49" ht="17" customHeight="1" thickBot="1" x14ac:dyDescent="0.25">
      <c r="A80" s="12">
        <v>4515</v>
      </c>
      <c r="B80" s="13" t="s">
        <v>154</v>
      </c>
      <c r="C80" s="14" t="s">
        <v>155</v>
      </c>
      <c r="D80" s="74" t="s">
        <v>28</v>
      </c>
      <c r="E80" s="77" t="s">
        <v>70</v>
      </c>
      <c r="F80" s="36"/>
      <c r="G80" s="33">
        <v>15</v>
      </c>
      <c r="H80" s="33"/>
      <c r="I80" s="33">
        <v>30</v>
      </c>
      <c r="J80" s="33">
        <v>2</v>
      </c>
      <c r="K80" s="33">
        <v>1</v>
      </c>
      <c r="L80" s="33">
        <v>8</v>
      </c>
      <c r="M80" s="33">
        <v>16</v>
      </c>
      <c r="N80" s="33">
        <v>10</v>
      </c>
      <c r="O80" s="33"/>
      <c r="P80" s="33">
        <v>4</v>
      </c>
      <c r="Q80" s="33"/>
      <c r="R80" s="33"/>
      <c r="S80" s="33">
        <v>25</v>
      </c>
      <c r="T80" s="33"/>
      <c r="U80" s="33">
        <v>20</v>
      </c>
      <c r="V80" s="33">
        <v>3</v>
      </c>
      <c r="W80" s="33">
        <v>4</v>
      </c>
      <c r="X80" s="33">
        <v>3</v>
      </c>
      <c r="Y80" s="34">
        <v>6</v>
      </c>
      <c r="Z80" s="33"/>
      <c r="AA80" s="33">
        <v>6</v>
      </c>
      <c r="AB80" s="42"/>
      <c r="AC80" s="92">
        <f t="shared" si="1"/>
        <v>153</v>
      </c>
      <c r="AD80" s="133" t="s">
        <v>365</v>
      </c>
      <c r="AE80" s="134" t="s">
        <v>306</v>
      </c>
      <c r="AF80" s="138" t="s">
        <v>404</v>
      </c>
      <c r="AG80" s="139">
        <v>52.91</v>
      </c>
      <c r="AH80" s="140">
        <v>8095.23</v>
      </c>
      <c r="AI80" s="174" t="s">
        <v>656</v>
      </c>
      <c r="AJ80" s="167">
        <v>1000</v>
      </c>
      <c r="AK80" s="167" t="s">
        <v>657</v>
      </c>
      <c r="AL80" s="167">
        <v>52.66</v>
      </c>
      <c r="AM80" s="173">
        <v>8056.98</v>
      </c>
      <c r="AN80" s="174" t="s">
        <v>747</v>
      </c>
      <c r="AO80" s="167" t="s">
        <v>153</v>
      </c>
      <c r="AP80" s="167">
        <v>75003991</v>
      </c>
      <c r="AQ80" s="175">
        <v>51.72</v>
      </c>
      <c r="AR80" s="123">
        <v>5.1720000000000002E-2</v>
      </c>
      <c r="AS80" s="99" t="s">
        <v>516</v>
      </c>
      <c r="AT80" s="10" t="s">
        <v>537</v>
      </c>
      <c r="AU80" s="10" t="s">
        <v>538</v>
      </c>
      <c r="AV80" s="167">
        <v>50.19</v>
      </c>
      <c r="AW80" s="173">
        <v>7679.07</v>
      </c>
    </row>
    <row r="81" spans="1:49" ht="17" customHeight="1" thickBot="1" x14ac:dyDescent="0.25">
      <c r="A81" s="12">
        <v>4516</v>
      </c>
      <c r="B81" s="13" t="s">
        <v>179</v>
      </c>
      <c r="C81" s="14" t="s">
        <v>180</v>
      </c>
      <c r="D81" s="74" t="s">
        <v>28</v>
      </c>
      <c r="E81" s="77"/>
      <c r="F81" s="36"/>
      <c r="G81" s="33"/>
      <c r="H81" s="33"/>
      <c r="I81" s="33">
        <v>5</v>
      </c>
      <c r="J81" s="33"/>
      <c r="K81" s="33">
        <v>5</v>
      </c>
      <c r="L81" s="33"/>
      <c r="M81" s="33"/>
      <c r="N81" s="33"/>
      <c r="O81" s="33">
        <v>8</v>
      </c>
      <c r="P81" s="33"/>
      <c r="Q81" s="33"/>
      <c r="R81" s="33"/>
      <c r="S81" s="33">
        <v>5</v>
      </c>
      <c r="T81" s="33">
        <v>10</v>
      </c>
      <c r="U81" s="33"/>
      <c r="V81" s="33"/>
      <c r="W81" s="33">
        <v>4</v>
      </c>
      <c r="X81" s="33"/>
      <c r="Y81" s="34">
        <v>1</v>
      </c>
      <c r="Z81" s="33"/>
      <c r="AA81" s="33">
        <v>2</v>
      </c>
      <c r="AB81" s="42"/>
      <c r="AC81" s="92">
        <f t="shared" si="1"/>
        <v>40</v>
      </c>
      <c r="AD81" s="133" t="s">
        <v>365</v>
      </c>
      <c r="AE81" s="134" t="s">
        <v>405</v>
      </c>
      <c r="AF81" s="138">
        <v>22465</v>
      </c>
      <c r="AG81" s="139">
        <v>35.5</v>
      </c>
      <c r="AH81" s="140">
        <v>1420</v>
      </c>
      <c r="AI81" s="174" t="s">
        <v>658</v>
      </c>
      <c r="AJ81" s="167">
        <v>1000</v>
      </c>
      <c r="AK81" s="167" t="s">
        <v>659</v>
      </c>
      <c r="AL81" s="167">
        <v>23.86</v>
      </c>
      <c r="AM81" s="173">
        <v>954.4</v>
      </c>
      <c r="AN81" s="174" t="s">
        <v>748</v>
      </c>
      <c r="AO81" s="167" t="s">
        <v>714</v>
      </c>
      <c r="AP81" s="167">
        <v>409</v>
      </c>
      <c r="AQ81" s="175">
        <v>24.240000000000002</v>
      </c>
      <c r="AR81" s="123">
        <v>2.4240000000000001E-2</v>
      </c>
      <c r="AS81" s="99" t="s">
        <v>516</v>
      </c>
      <c r="AT81" s="10">
        <v>8708</v>
      </c>
      <c r="AU81" s="10" t="s">
        <v>512</v>
      </c>
      <c r="AV81" s="167">
        <v>29.81</v>
      </c>
      <c r="AW81" s="173">
        <v>1192.4000000000001</v>
      </c>
    </row>
    <row r="82" spans="1:49" ht="17" customHeight="1" thickBot="1" x14ac:dyDescent="0.25">
      <c r="A82" s="12">
        <v>4517</v>
      </c>
      <c r="B82" s="13" t="s">
        <v>181</v>
      </c>
      <c r="C82" s="14" t="s">
        <v>182</v>
      </c>
      <c r="D82" s="74" t="s">
        <v>28</v>
      </c>
      <c r="E82" s="77" t="s">
        <v>183</v>
      </c>
      <c r="F82" s="36"/>
      <c r="G82" s="33">
        <v>12</v>
      </c>
      <c r="H82" s="33"/>
      <c r="I82" s="33">
        <v>50</v>
      </c>
      <c r="J82" s="33"/>
      <c r="K82" s="33">
        <v>4</v>
      </c>
      <c r="L82" s="33"/>
      <c r="M82" s="33"/>
      <c r="N82" s="33"/>
      <c r="O82" s="33">
        <v>4</v>
      </c>
      <c r="P82" s="33"/>
      <c r="Q82" s="33"/>
      <c r="R82" s="33"/>
      <c r="S82" s="33">
        <v>10</v>
      </c>
      <c r="T82" s="33">
        <v>10</v>
      </c>
      <c r="U82" s="33">
        <v>20</v>
      </c>
      <c r="V82" s="33">
        <v>12</v>
      </c>
      <c r="W82" s="33">
        <v>4</v>
      </c>
      <c r="X82" s="33"/>
      <c r="Y82" s="34">
        <v>2</v>
      </c>
      <c r="Z82" s="33">
        <v>50</v>
      </c>
      <c r="AA82" s="33">
        <v>0</v>
      </c>
      <c r="AB82" s="42"/>
      <c r="AC82" s="92">
        <f t="shared" si="1"/>
        <v>178</v>
      </c>
      <c r="AD82" s="133" t="s">
        <v>365</v>
      </c>
      <c r="AE82" s="134" t="s">
        <v>328</v>
      </c>
      <c r="AF82" s="138">
        <v>22461</v>
      </c>
      <c r="AG82" s="139">
        <v>31.55</v>
      </c>
      <c r="AH82" s="140">
        <v>5615.9000000000005</v>
      </c>
      <c r="AI82" s="174" t="s">
        <v>658</v>
      </c>
      <c r="AJ82" s="167">
        <v>1000</v>
      </c>
      <c r="AK82" s="167" t="s">
        <v>660</v>
      </c>
      <c r="AL82" s="167">
        <v>28.56</v>
      </c>
      <c r="AM82" s="173">
        <v>5083.68</v>
      </c>
      <c r="AN82" s="174" t="s">
        <v>748</v>
      </c>
      <c r="AO82" s="167" t="s">
        <v>714</v>
      </c>
      <c r="AP82" s="167">
        <v>413</v>
      </c>
      <c r="AQ82" s="175">
        <v>25.520000000000003</v>
      </c>
      <c r="AR82" s="123">
        <v>2.5520000000000004E-2</v>
      </c>
      <c r="AS82" s="99" t="s">
        <v>516</v>
      </c>
      <c r="AT82" s="10">
        <v>8701</v>
      </c>
      <c r="AU82" s="10" t="s">
        <v>512</v>
      </c>
      <c r="AV82" s="167">
        <v>30.77</v>
      </c>
      <c r="AW82" s="173">
        <v>5477.06</v>
      </c>
    </row>
    <row r="83" spans="1:49" ht="17" customHeight="1" thickBot="1" x14ac:dyDescent="0.25">
      <c r="A83" s="12">
        <v>4518</v>
      </c>
      <c r="B83" s="13" t="s">
        <v>181</v>
      </c>
      <c r="C83" s="14" t="s">
        <v>184</v>
      </c>
      <c r="D83" s="74" t="s">
        <v>28</v>
      </c>
      <c r="E83" s="77" t="s">
        <v>183</v>
      </c>
      <c r="F83" s="36"/>
      <c r="G83" s="33">
        <v>12</v>
      </c>
      <c r="H83" s="33"/>
      <c r="I83" s="33">
        <v>50</v>
      </c>
      <c r="J83" s="33"/>
      <c r="K83" s="33"/>
      <c r="L83" s="33">
        <v>10</v>
      </c>
      <c r="M83" s="33">
        <v>12</v>
      </c>
      <c r="N83" s="33">
        <v>15</v>
      </c>
      <c r="O83" s="33">
        <v>4</v>
      </c>
      <c r="P83" s="33"/>
      <c r="Q83" s="33"/>
      <c r="R83" s="33"/>
      <c r="S83" s="33">
        <v>25</v>
      </c>
      <c r="T83" s="33">
        <v>10</v>
      </c>
      <c r="U83" s="33">
        <v>20</v>
      </c>
      <c r="V83" s="33"/>
      <c r="W83" s="33">
        <v>4</v>
      </c>
      <c r="X83" s="33"/>
      <c r="Y83" s="34">
        <v>6</v>
      </c>
      <c r="Z83" s="33">
        <v>25</v>
      </c>
      <c r="AA83" s="33">
        <v>2</v>
      </c>
      <c r="AB83" s="42"/>
      <c r="AC83" s="92">
        <f t="shared" si="1"/>
        <v>195</v>
      </c>
      <c r="AD83" s="133" t="s">
        <v>365</v>
      </c>
      <c r="AE83" s="134" t="s">
        <v>328</v>
      </c>
      <c r="AF83" s="138">
        <v>22462</v>
      </c>
      <c r="AG83" s="139">
        <v>37.93</v>
      </c>
      <c r="AH83" s="140">
        <v>7396.35</v>
      </c>
      <c r="AI83" s="174" t="s">
        <v>658</v>
      </c>
      <c r="AJ83" s="167">
        <v>1000</v>
      </c>
      <c r="AK83" s="167" t="s">
        <v>661</v>
      </c>
      <c r="AL83" s="167">
        <v>32.54</v>
      </c>
      <c r="AM83" s="173">
        <v>6345.3</v>
      </c>
      <c r="AN83" s="174" t="s">
        <v>748</v>
      </c>
      <c r="AO83" s="167" t="s">
        <v>714</v>
      </c>
      <c r="AP83" s="167">
        <v>417</v>
      </c>
      <c r="AQ83" s="175">
        <v>30.76</v>
      </c>
      <c r="AR83" s="123">
        <v>3.0760000000000003E-2</v>
      </c>
      <c r="AS83" s="99" t="s">
        <v>516</v>
      </c>
      <c r="AT83" s="10">
        <v>8702</v>
      </c>
      <c r="AU83" s="10" t="s">
        <v>512</v>
      </c>
      <c r="AV83" s="167">
        <v>32.72</v>
      </c>
      <c r="AW83" s="173">
        <v>6380.4</v>
      </c>
    </row>
    <row r="84" spans="1:49" ht="17" customHeight="1" thickBot="1" x14ac:dyDescent="0.25">
      <c r="A84" s="12">
        <v>4519</v>
      </c>
      <c r="B84" s="25" t="s">
        <v>179</v>
      </c>
      <c r="C84" s="26" t="s">
        <v>185</v>
      </c>
      <c r="D84" s="75" t="s">
        <v>28</v>
      </c>
      <c r="E84" s="87"/>
      <c r="F84" s="36"/>
      <c r="G84" s="33"/>
      <c r="H84" s="33"/>
      <c r="I84" s="33">
        <v>50</v>
      </c>
      <c r="J84" s="33"/>
      <c r="K84" s="33">
        <v>2</v>
      </c>
      <c r="L84" s="33"/>
      <c r="M84" s="33"/>
      <c r="N84" s="33">
        <v>5</v>
      </c>
      <c r="O84" s="33"/>
      <c r="P84" s="33"/>
      <c r="Q84" s="33"/>
      <c r="R84" s="33"/>
      <c r="S84" s="33">
        <v>25</v>
      </c>
      <c r="T84" s="33">
        <v>10</v>
      </c>
      <c r="U84" s="33">
        <v>50</v>
      </c>
      <c r="V84" s="33"/>
      <c r="W84" s="33"/>
      <c r="X84" s="33"/>
      <c r="Y84" s="33"/>
      <c r="Z84" s="33"/>
      <c r="AA84" s="33">
        <v>2</v>
      </c>
      <c r="AB84" s="42"/>
      <c r="AC84" s="92">
        <f t="shared" si="1"/>
        <v>144</v>
      </c>
      <c r="AD84" s="133" t="s">
        <v>365</v>
      </c>
      <c r="AE84" s="134" t="s">
        <v>405</v>
      </c>
      <c r="AF84" s="138">
        <v>22464</v>
      </c>
      <c r="AG84" s="139">
        <v>29.2</v>
      </c>
      <c r="AH84" s="140">
        <v>4204.8</v>
      </c>
      <c r="AI84" s="174" t="s">
        <v>658</v>
      </c>
      <c r="AJ84" s="167">
        <v>500</v>
      </c>
      <c r="AK84" s="167" t="s">
        <v>662</v>
      </c>
      <c r="AL84" s="167">
        <v>24.81</v>
      </c>
      <c r="AM84" s="173">
        <v>3572.64</v>
      </c>
      <c r="AN84" s="174" t="s">
        <v>748</v>
      </c>
      <c r="AO84" s="167" t="s">
        <v>746</v>
      </c>
      <c r="AP84" s="167">
        <v>425</v>
      </c>
      <c r="AQ84" s="175">
        <v>24.970000000000002</v>
      </c>
      <c r="AR84" s="123">
        <v>4.9940000000000005E-2</v>
      </c>
      <c r="AS84" s="99" t="s">
        <v>516</v>
      </c>
      <c r="AT84" s="10">
        <v>8703</v>
      </c>
      <c r="AU84" s="10" t="s">
        <v>539</v>
      </c>
      <c r="AV84" s="167">
        <v>24.15</v>
      </c>
      <c r="AW84" s="173">
        <v>3477.6</v>
      </c>
    </row>
    <row r="85" spans="1:49" ht="17" customHeight="1" thickBot="1" x14ac:dyDescent="0.25">
      <c r="A85" s="12">
        <v>4520</v>
      </c>
      <c r="B85" s="13" t="s">
        <v>181</v>
      </c>
      <c r="C85" s="14" t="s">
        <v>186</v>
      </c>
      <c r="D85" s="74" t="s">
        <v>28</v>
      </c>
      <c r="E85" s="77" t="s">
        <v>187</v>
      </c>
      <c r="F85" s="36"/>
      <c r="G85" s="33"/>
      <c r="H85" s="33"/>
      <c r="I85" s="33">
        <v>20</v>
      </c>
      <c r="J85" s="33"/>
      <c r="K85" s="33"/>
      <c r="L85" s="33">
        <v>10</v>
      </c>
      <c r="M85" s="33"/>
      <c r="N85" s="33">
        <v>3</v>
      </c>
      <c r="O85" s="33"/>
      <c r="P85" s="33"/>
      <c r="Q85" s="33"/>
      <c r="R85" s="33"/>
      <c r="S85" s="33">
        <v>50</v>
      </c>
      <c r="T85" s="33">
        <v>10</v>
      </c>
      <c r="U85" s="33">
        <v>20</v>
      </c>
      <c r="V85" s="33"/>
      <c r="W85" s="33"/>
      <c r="X85" s="33"/>
      <c r="Y85" s="33"/>
      <c r="Z85" s="33"/>
      <c r="AA85" s="33">
        <v>2</v>
      </c>
      <c r="AB85" s="42">
        <v>20</v>
      </c>
      <c r="AC85" s="92">
        <f t="shared" si="1"/>
        <v>135</v>
      </c>
      <c r="AD85" s="133" t="s">
        <v>365</v>
      </c>
      <c r="AE85" s="134" t="s">
        <v>328</v>
      </c>
      <c r="AF85" s="138">
        <v>22460</v>
      </c>
      <c r="AG85" s="139">
        <v>25.39</v>
      </c>
      <c r="AH85" s="140">
        <v>1713.825</v>
      </c>
      <c r="AI85" s="174" t="s">
        <v>658</v>
      </c>
      <c r="AJ85" s="167">
        <v>500</v>
      </c>
      <c r="AK85" s="167" t="s">
        <v>663</v>
      </c>
      <c r="AL85" s="167">
        <v>34.39</v>
      </c>
      <c r="AM85" s="173">
        <v>4642.6499999999996</v>
      </c>
      <c r="AN85" s="174" t="s">
        <v>748</v>
      </c>
      <c r="AO85" s="167" t="s">
        <v>749</v>
      </c>
      <c r="AP85" s="167">
        <v>429</v>
      </c>
      <c r="AQ85" s="175">
        <v>30.700000000000003</v>
      </c>
      <c r="AR85" s="123">
        <v>6.1400000000000003E-2</v>
      </c>
      <c r="AS85" s="99" t="s">
        <v>516</v>
      </c>
      <c r="AT85" s="10">
        <v>8705</v>
      </c>
      <c r="AU85" s="10" t="s">
        <v>539</v>
      </c>
      <c r="AV85" s="167">
        <v>29.94</v>
      </c>
      <c r="AW85" s="173">
        <v>4041.9</v>
      </c>
    </row>
    <row r="86" spans="1:49" ht="17" customHeight="1" thickBot="1" x14ac:dyDescent="0.25">
      <c r="A86" s="12">
        <v>4521</v>
      </c>
      <c r="B86" s="25" t="s">
        <v>190</v>
      </c>
      <c r="C86" s="30" t="s">
        <v>191</v>
      </c>
      <c r="D86" s="75" t="s">
        <v>28</v>
      </c>
      <c r="E86" s="79" t="s">
        <v>192</v>
      </c>
      <c r="F86" s="47"/>
      <c r="G86" s="48"/>
      <c r="H86" s="48"/>
      <c r="I86" s="48"/>
      <c r="J86" s="48"/>
      <c r="K86" s="48"/>
      <c r="L86" s="48">
        <v>40</v>
      </c>
      <c r="M86" s="48">
        <v>30</v>
      </c>
      <c r="N86" s="48"/>
      <c r="O86" s="48"/>
      <c r="P86" s="48"/>
      <c r="Q86" s="48"/>
      <c r="R86" s="48"/>
      <c r="S86" s="48">
        <v>500</v>
      </c>
      <c r="T86" s="48"/>
      <c r="U86" s="48"/>
      <c r="V86" s="48"/>
      <c r="W86" s="48">
        <v>20</v>
      </c>
      <c r="X86" s="48"/>
      <c r="Y86" s="48"/>
      <c r="Z86" s="48">
        <v>450</v>
      </c>
      <c r="AA86" s="48"/>
      <c r="AB86" s="49"/>
      <c r="AC86" s="92">
        <f t="shared" si="1"/>
        <v>1040</v>
      </c>
      <c r="AD86" s="133" t="s">
        <v>406</v>
      </c>
      <c r="AE86" s="134" t="s">
        <v>407</v>
      </c>
      <c r="AF86" s="138" t="s">
        <v>408</v>
      </c>
      <c r="AG86" s="177">
        <v>40.76</v>
      </c>
      <c r="AH86" s="140">
        <v>3960.32</v>
      </c>
      <c r="AI86" s="174" t="s">
        <v>664</v>
      </c>
      <c r="AJ86" s="167">
        <v>400</v>
      </c>
      <c r="AK86" s="167" t="s">
        <v>665</v>
      </c>
      <c r="AL86" s="167">
        <v>59.47</v>
      </c>
      <c r="AM86" s="173">
        <v>61848.800000000003</v>
      </c>
      <c r="AN86" s="174" t="s">
        <v>750</v>
      </c>
      <c r="AO86" s="167" t="s">
        <v>746</v>
      </c>
      <c r="AP86" s="167" t="s">
        <v>751</v>
      </c>
      <c r="AQ86" s="175">
        <v>45.46</v>
      </c>
      <c r="AR86" s="123">
        <v>9.0920000000000001E-2</v>
      </c>
      <c r="AS86" s="99" t="s">
        <v>516</v>
      </c>
      <c r="AT86" s="10" t="s">
        <v>540</v>
      </c>
      <c r="AU86" s="10" t="s">
        <v>541</v>
      </c>
      <c r="AV86" s="167">
        <v>31.8</v>
      </c>
      <c r="AW86" s="173">
        <f>AV86/400</f>
        <v>7.9500000000000001E-2</v>
      </c>
    </row>
    <row r="87" spans="1:49" ht="20" thickBot="1" x14ac:dyDescent="0.3">
      <c r="A87" s="21">
        <v>5000</v>
      </c>
      <c r="B87" s="161" t="s">
        <v>25</v>
      </c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3"/>
      <c r="AC87" s="93">
        <f>SUM(AC88:AC105)</f>
        <v>3815</v>
      </c>
      <c r="AD87" s="150"/>
      <c r="AE87" s="151"/>
      <c r="AF87" s="151"/>
      <c r="AG87" s="151"/>
      <c r="AH87" s="152"/>
      <c r="AI87" s="150"/>
      <c r="AJ87" s="151"/>
      <c r="AK87" s="151"/>
      <c r="AL87" s="151"/>
      <c r="AM87" s="152"/>
      <c r="AN87" s="150"/>
      <c r="AO87" s="151"/>
      <c r="AP87" s="151"/>
      <c r="AQ87" s="151"/>
      <c r="AR87" s="152"/>
      <c r="AS87" s="150">
        <v>149548.79999999999</v>
      </c>
      <c r="AT87" s="151"/>
      <c r="AU87" s="151"/>
      <c r="AV87" s="151"/>
      <c r="AW87" s="152"/>
    </row>
    <row r="88" spans="1:49" ht="17" customHeight="1" thickBot="1" x14ac:dyDescent="0.25">
      <c r="A88" s="12">
        <v>5001</v>
      </c>
      <c r="B88" s="22" t="s">
        <v>26</v>
      </c>
      <c r="C88" s="23" t="s">
        <v>27</v>
      </c>
      <c r="D88" s="73" t="s">
        <v>28</v>
      </c>
      <c r="E88" s="76" t="s">
        <v>29</v>
      </c>
      <c r="F88" s="44"/>
      <c r="G88" s="45">
        <v>8</v>
      </c>
      <c r="H88" s="45"/>
      <c r="I88" s="45">
        <v>10</v>
      </c>
      <c r="J88" s="45"/>
      <c r="K88" s="45"/>
      <c r="L88" s="45"/>
      <c r="M88" s="45">
        <v>2</v>
      </c>
      <c r="N88" s="45">
        <v>2</v>
      </c>
      <c r="O88" s="45"/>
      <c r="P88" s="45">
        <v>4</v>
      </c>
      <c r="Q88" s="45"/>
      <c r="R88" s="45"/>
      <c r="S88" s="45">
        <v>12</v>
      </c>
      <c r="T88" s="45">
        <v>10</v>
      </c>
      <c r="U88" s="45">
        <v>20</v>
      </c>
      <c r="V88" s="45"/>
      <c r="W88" s="45"/>
      <c r="X88" s="45"/>
      <c r="Y88" s="50">
        <v>1</v>
      </c>
      <c r="Z88" s="45">
        <v>10</v>
      </c>
      <c r="AA88" s="45">
        <v>1</v>
      </c>
      <c r="AB88" s="46"/>
      <c r="AC88" s="92">
        <f t="shared" ref="AC88:AC121" si="2">SUM(F88:AB88)</f>
        <v>80</v>
      </c>
      <c r="AD88" s="133" t="s">
        <v>337</v>
      </c>
      <c r="AE88" s="134" t="s">
        <v>314</v>
      </c>
      <c r="AF88" s="141" t="s">
        <v>409</v>
      </c>
      <c r="AG88" s="139">
        <v>38.92</v>
      </c>
      <c r="AH88" s="140">
        <v>3113.6000000000004</v>
      </c>
      <c r="AI88" s="178" t="s">
        <v>666</v>
      </c>
      <c r="AJ88" s="169">
        <v>1000</v>
      </c>
      <c r="AK88" s="169" t="s">
        <v>667</v>
      </c>
      <c r="AL88" s="169">
        <v>42.58</v>
      </c>
      <c r="AM88" s="179">
        <v>3406.4</v>
      </c>
      <c r="AN88" s="178" t="s">
        <v>713</v>
      </c>
      <c r="AO88" s="169" t="s">
        <v>752</v>
      </c>
      <c r="AP88" s="169" t="s">
        <v>753</v>
      </c>
      <c r="AQ88" s="180">
        <v>42.129999999999995</v>
      </c>
      <c r="AR88" s="123">
        <v>8.4259999999999988E-2</v>
      </c>
      <c r="AS88" s="99"/>
      <c r="AT88" s="10"/>
      <c r="AU88" s="10"/>
      <c r="AV88" s="10"/>
      <c r="AW88" s="100"/>
    </row>
    <row r="89" spans="1:49" ht="17" customHeight="1" thickBot="1" x14ac:dyDescent="0.25">
      <c r="A89" s="12">
        <v>5002</v>
      </c>
      <c r="B89" s="13" t="s">
        <v>30</v>
      </c>
      <c r="C89" s="14" t="s">
        <v>31</v>
      </c>
      <c r="D89" s="74" t="s">
        <v>28</v>
      </c>
      <c r="E89" s="77" t="s">
        <v>32</v>
      </c>
      <c r="F89" s="36"/>
      <c r="G89" s="33">
        <v>14</v>
      </c>
      <c r="H89" s="33">
        <v>1</v>
      </c>
      <c r="I89" s="33">
        <v>20</v>
      </c>
      <c r="J89" s="33"/>
      <c r="K89" s="33"/>
      <c r="L89" s="33">
        <v>10</v>
      </c>
      <c r="M89" s="33"/>
      <c r="N89" s="33">
        <v>20</v>
      </c>
      <c r="O89" s="33">
        <v>4</v>
      </c>
      <c r="P89" s="33"/>
      <c r="Q89" s="33">
        <v>9</v>
      </c>
      <c r="R89" s="33">
        <v>3</v>
      </c>
      <c r="S89" s="33"/>
      <c r="T89" s="33">
        <v>20</v>
      </c>
      <c r="U89" s="33"/>
      <c r="V89" s="33">
        <v>5</v>
      </c>
      <c r="W89" s="33">
        <v>4</v>
      </c>
      <c r="X89" s="33">
        <v>3</v>
      </c>
      <c r="Y89" s="33"/>
      <c r="Z89" s="33"/>
      <c r="AA89" s="33"/>
      <c r="AB89" s="42">
        <v>10</v>
      </c>
      <c r="AC89" s="92">
        <f t="shared" si="2"/>
        <v>123</v>
      </c>
      <c r="AD89" s="133" t="s">
        <v>362</v>
      </c>
      <c r="AE89" s="134" t="s">
        <v>410</v>
      </c>
      <c r="AF89" s="138" t="s">
        <v>411</v>
      </c>
      <c r="AG89" s="139">
        <v>8.4499999999999993</v>
      </c>
      <c r="AH89" s="140">
        <v>1039.3499999999999</v>
      </c>
      <c r="AI89" s="178" t="s">
        <v>668</v>
      </c>
      <c r="AJ89" s="169">
        <v>100</v>
      </c>
      <c r="AK89" s="169" t="s">
        <v>669</v>
      </c>
      <c r="AL89" s="169">
        <v>19.54</v>
      </c>
      <c r="AM89" s="179">
        <v>2403.42</v>
      </c>
      <c r="AN89" s="178" t="s">
        <v>713</v>
      </c>
      <c r="AO89" s="169" t="s">
        <v>83</v>
      </c>
      <c r="AP89" s="169" t="s">
        <v>411</v>
      </c>
      <c r="AQ89" s="180">
        <v>9.15</v>
      </c>
      <c r="AR89" s="123">
        <v>9.1499999999999998E-2</v>
      </c>
      <c r="AS89" s="99"/>
      <c r="AT89" s="10"/>
      <c r="AU89" s="10"/>
      <c r="AV89" s="10"/>
      <c r="AW89" s="100"/>
    </row>
    <row r="90" spans="1:49" ht="17" thickBot="1" x14ac:dyDescent="0.25">
      <c r="A90" s="12">
        <v>5003</v>
      </c>
      <c r="B90" s="13" t="s">
        <v>33</v>
      </c>
      <c r="C90" s="14" t="s">
        <v>34</v>
      </c>
      <c r="D90" s="74" t="s">
        <v>28</v>
      </c>
      <c r="E90" s="77" t="s">
        <v>35</v>
      </c>
      <c r="F90" s="36"/>
      <c r="G90" s="33"/>
      <c r="H90" s="33">
        <v>2</v>
      </c>
      <c r="I90" s="33">
        <v>20</v>
      </c>
      <c r="J90" s="33"/>
      <c r="K90" s="33"/>
      <c r="L90" s="33">
        <v>10</v>
      </c>
      <c r="M90" s="33"/>
      <c r="N90" s="33">
        <v>10</v>
      </c>
      <c r="O90" s="33"/>
      <c r="P90" s="33">
        <v>3</v>
      </c>
      <c r="Q90" s="33"/>
      <c r="R90" s="33"/>
      <c r="S90" s="33">
        <v>25</v>
      </c>
      <c r="T90" s="33">
        <v>20</v>
      </c>
      <c r="U90" s="33">
        <v>20</v>
      </c>
      <c r="V90" s="33">
        <v>3</v>
      </c>
      <c r="W90" s="33">
        <v>5</v>
      </c>
      <c r="X90" s="33"/>
      <c r="Y90" s="34">
        <v>2</v>
      </c>
      <c r="Z90" s="33"/>
      <c r="AA90" s="33"/>
      <c r="AB90" s="42"/>
      <c r="AC90" s="92">
        <f t="shared" si="2"/>
        <v>120</v>
      </c>
      <c r="AD90" s="133" t="s">
        <v>312</v>
      </c>
      <c r="AE90" s="134" t="s">
        <v>393</v>
      </c>
      <c r="AF90" s="138">
        <v>16364</v>
      </c>
      <c r="AG90" s="139">
        <v>32.93</v>
      </c>
      <c r="AH90" s="140">
        <v>3951.6</v>
      </c>
      <c r="AI90" s="178" t="s">
        <v>670</v>
      </c>
      <c r="AJ90" s="169">
        <v>200</v>
      </c>
      <c r="AK90" s="169" t="s">
        <v>671</v>
      </c>
      <c r="AL90" s="169">
        <v>14.4</v>
      </c>
      <c r="AM90" s="179">
        <v>1728</v>
      </c>
      <c r="AN90" s="178" t="s">
        <v>713</v>
      </c>
      <c r="AO90" s="169" t="s">
        <v>754</v>
      </c>
      <c r="AP90" s="169" t="s">
        <v>755</v>
      </c>
      <c r="AQ90" s="180">
        <v>13.83</v>
      </c>
      <c r="AR90" s="123">
        <v>6.9150000000000003E-2</v>
      </c>
      <c r="AS90" s="99"/>
      <c r="AT90" s="10"/>
      <c r="AU90" s="10"/>
      <c r="AV90" s="10"/>
      <c r="AW90" s="100"/>
    </row>
    <row r="91" spans="1:49" ht="17" customHeight="1" thickBot="1" x14ac:dyDescent="0.25">
      <c r="A91" s="12">
        <v>5004</v>
      </c>
      <c r="B91" s="13" t="s">
        <v>36</v>
      </c>
      <c r="C91" s="14" t="s">
        <v>37</v>
      </c>
      <c r="D91" s="74" t="s">
        <v>28</v>
      </c>
      <c r="E91" s="77" t="s">
        <v>38</v>
      </c>
      <c r="F91" s="36"/>
      <c r="G91" s="33">
        <v>12</v>
      </c>
      <c r="H91" s="33">
        <v>1</v>
      </c>
      <c r="I91" s="33">
        <v>20</v>
      </c>
      <c r="J91" s="33"/>
      <c r="K91" s="33"/>
      <c r="L91" s="33"/>
      <c r="M91" s="33"/>
      <c r="N91" s="33"/>
      <c r="O91" s="33"/>
      <c r="P91" s="33"/>
      <c r="Q91" s="33"/>
      <c r="R91" s="33"/>
      <c r="S91" s="33">
        <v>15</v>
      </c>
      <c r="T91" s="33"/>
      <c r="U91" s="33"/>
      <c r="V91" s="33"/>
      <c r="W91" s="33"/>
      <c r="X91" s="33"/>
      <c r="Y91" s="33"/>
      <c r="Z91" s="33">
        <v>20</v>
      </c>
      <c r="AA91" s="33"/>
      <c r="AB91" s="42"/>
      <c r="AC91" s="92">
        <f t="shared" si="2"/>
        <v>68</v>
      </c>
      <c r="AD91" s="133" t="s">
        <v>337</v>
      </c>
      <c r="AE91" s="134" t="s">
        <v>306</v>
      </c>
      <c r="AF91" s="138" t="s">
        <v>412</v>
      </c>
      <c r="AG91" s="139">
        <v>13.85</v>
      </c>
      <c r="AH91" s="140">
        <v>941.8</v>
      </c>
      <c r="AI91" s="178" t="s">
        <v>670</v>
      </c>
      <c r="AJ91" s="169">
        <v>1000</v>
      </c>
      <c r="AK91" s="169" t="s">
        <v>672</v>
      </c>
      <c r="AL91" s="169">
        <v>21.84</v>
      </c>
      <c r="AM91" s="179">
        <v>1485.12</v>
      </c>
      <c r="AN91" s="178" t="s">
        <v>713</v>
      </c>
      <c r="AO91" s="169" t="s">
        <v>153</v>
      </c>
      <c r="AP91" s="169" t="s">
        <v>756</v>
      </c>
      <c r="AQ91" s="180">
        <v>14.99</v>
      </c>
      <c r="AR91" s="123">
        <v>1.499E-2</v>
      </c>
      <c r="AS91" s="99"/>
      <c r="AT91" s="10"/>
      <c r="AU91" s="10"/>
      <c r="AV91" s="10"/>
      <c r="AW91" s="100"/>
    </row>
    <row r="92" spans="1:49" ht="17" customHeight="1" thickBot="1" x14ac:dyDescent="0.25">
      <c r="A92" s="12">
        <v>5005</v>
      </c>
      <c r="B92" s="13" t="s">
        <v>39</v>
      </c>
      <c r="C92" s="14" t="s">
        <v>40</v>
      </c>
      <c r="D92" s="74" t="s">
        <v>28</v>
      </c>
      <c r="E92" s="77" t="s">
        <v>41</v>
      </c>
      <c r="F92" s="36"/>
      <c r="G92" s="33"/>
      <c r="H92" s="33"/>
      <c r="I92" s="33">
        <v>10</v>
      </c>
      <c r="J92" s="33"/>
      <c r="K92" s="33"/>
      <c r="L92" s="33"/>
      <c r="M92" s="33"/>
      <c r="N92" s="33">
        <v>12</v>
      </c>
      <c r="O92" s="33"/>
      <c r="P92" s="33">
        <v>9</v>
      </c>
      <c r="Q92" s="33"/>
      <c r="R92" s="33"/>
      <c r="S92" s="33">
        <v>8</v>
      </c>
      <c r="T92" s="33">
        <v>10</v>
      </c>
      <c r="U92" s="33">
        <v>10</v>
      </c>
      <c r="V92" s="33"/>
      <c r="W92" s="33"/>
      <c r="X92" s="33">
        <v>3</v>
      </c>
      <c r="Y92" s="34">
        <v>1</v>
      </c>
      <c r="Z92" s="33"/>
      <c r="AA92" s="33">
        <v>0</v>
      </c>
      <c r="AB92" s="42"/>
      <c r="AC92" s="92">
        <f t="shared" si="2"/>
        <v>63</v>
      </c>
      <c r="AD92" s="133" t="s">
        <v>337</v>
      </c>
      <c r="AE92" s="134" t="s">
        <v>413</v>
      </c>
      <c r="AF92" s="138" t="s">
        <v>414</v>
      </c>
      <c r="AG92" s="139">
        <v>12.78</v>
      </c>
      <c r="AH92" s="140">
        <v>805.14</v>
      </c>
      <c r="AI92" s="178" t="s">
        <v>670</v>
      </c>
      <c r="AJ92" s="169">
        <v>50</v>
      </c>
      <c r="AK92" s="169" t="s">
        <v>673</v>
      </c>
      <c r="AL92" s="169">
        <v>16.760000000000002</v>
      </c>
      <c r="AM92" s="179">
        <v>1055.8800000000001</v>
      </c>
      <c r="AN92" s="178" t="s">
        <v>713</v>
      </c>
      <c r="AO92" s="169" t="s">
        <v>757</v>
      </c>
      <c r="AP92" s="169" t="s">
        <v>414</v>
      </c>
      <c r="AQ92" s="180">
        <v>13.84</v>
      </c>
      <c r="AR92" s="123">
        <v>0.27679999999999999</v>
      </c>
      <c r="AS92" s="99"/>
      <c r="AT92" s="10"/>
      <c r="AU92" s="10"/>
      <c r="AV92" s="10"/>
      <c r="AW92" s="100"/>
    </row>
    <row r="93" spans="1:49" ht="17" customHeight="1" thickBot="1" x14ac:dyDescent="0.25">
      <c r="A93" s="12">
        <v>5006</v>
      </c>
      <c r="B93" s="13" t="s">
        <v>53</v>
      </c>
      <c r="C93" s="14" t="s">
        <v>54</v>
      </c>
      <c r="D93" s="74" t="s">
        <v>28</v>
      </c>
      <c r="E93" s="77" t="s">
        <v>55</v>
      </c>
      <c r="F93" s="36"/>
      <c r="G93" s="33">
        <v>10</v>
      </c>
      <c r="H93" s="33">
        <v>1</v>
      </c>
      <c r="I93" s="33">
        <v>10</v>
      </c>
      <c r="J93" s="33">
        <v>3</v>
      </c>
      <c r="K93" s="33">
        <v>2</v>
      </c>
      <c r="L93" s="33">
        <v>10</v>
      </c>
      <c r="M93" s="33">
        <v>10</v>
      </c>
      <c r="N93" s="33">
        <v>8</v>
      </c>
      <c r="O93" s="33">
        <v>10</v>
      </c>
      <c r="P93" s="33"/>
      <c r="Q93" s="33">
        <v>12</v>
      </c>
      <c r="R93" s="33">
        <v>3</v>
      </c>
      <c r="S93" s="33">
        <v>15</v>
      </c>
      <c r="T93" s="33">
        <v>20</v>
      </c>
      <c r="U93" s="33">
        <v>30</v>
      </c>
      <c r="V93" s="33">
        <v>5</v>
      </c>
      <c r="W93" s="33">
        <v>5</v>
      </c>
      <c r="X93" s="33">
        <v>3</v>
      </c>
      <c r="Y93" s="34">
        <v>4</v>
      </c>
      <c r="Z93" s="33"/>
      <c r="AA93" s="33">
        <v>1</v>
      </c>
      <c r="AB93" s="42"/>
      <c r="AC93" s="92">
        <f t="shared" si="2"/>
        <v>162</v>
      </c>
      <c r="AD93" s="133" t="s">
        <v>312</v>
      </c>
      <c r="AE93" s="134" t="s">
        <v>415</v>
      </c>
      <c r="AF93" s="138">
        <v>16360</v>
      </c>
      <c r="AG93" s="139">
        <v>15.77</v>
      </c>
      <c r="AH93" s="140">
        <v>2554.7399999999998</v>
      </c>
      <c r="AI93" s="178" t="s">
        <v>670</v>
      </c>
      <c r="AJ93" s="169">
        <v>250</v>
      </c>
      <c r="AK93" s="169" t="s">
        <v>674</v>
      </c>
      <c r="AL93" s="169">
        <v>12.48</v>
      </c>
      <c r="AM93" s="179">
        <v>2021.76</v>
      </c>
      <c r="AN93" s="178" t="s">
        <v>713</v>
      </c>
      <c r="AO93" s="169" t="s">
        <v>758</v>
      </c>
      <c r="AP93" s="169" t="s">
        <v>759</v>
      </c>
      <c r="AQ93" s="180">
        <v>10.42</v>
      </c>
      <c r="AR93" s="123">
        <v>4.1680000000000002E-2</v>
      </c>
      <c r="AS93" s="99"/>
      <c r="AT93" s="10"/>
      <c r="AU93" s="10"/>
      <c r="AV93" s="10"/>
      <c r="AW93" s="100"/>
    </row>
    <row r="94" spans="1:49" ht="17" customHeight="1" thickBot="1" x14ac:dyDescent="0.25">
      <c r="A94" s="12">
        <v>5007</v>
      </c>
      <c r="B94" s="13" t="s">
        <v>56</v>
      </c>
      <c r="C94" s="14" t="s">
        <v>57</v>
      </c>
      <c r="D94" s="74" t="s">
        <v>28</v>
      </c>
      <c r="E94" s="77" t="s">
        <v>58</v>
      </c>
      <c r="F94" s="36"/>
      <c r="G94" s="33"/>
      <c r="H94" s="33">
        <v>1</v>
      </c>
      <c r="I94" s="33">
        <v>10</v>
      </c>
      <c r="J94" s="33"/>
      <c r="K94" s="33">
        <v>2</v>
      </c>
      <c r="L94" s="33">
        <v>10</v>
      </c>
      <c r="M94" s="33">
        <v>10</v>
      </c>
      <c r="N94" s="33">
        <v>8</v>
      </c>
      <c r="O94" s="33">
        <v>10</v>
      </c>
      <c r="P94" s="33"/>
      <c r="Q94" s="33">
        <v>10</v>
      </c>
      <c r="R94" s="33"/>
      <c r="S94" s="33">
        <v>15</v>
      </c>
      <c r="T94" s="33">
        <v>20</v>
      </c>
      <c r="U94" s="33">
        <v>20</v>
      </c>
      <c r="V94" s="33">
        <v>4</v>
      </c>
      <c r="W94" s="33">
        <v>4</v>
      </c>
      <c r="X94" s="33">
        <v>3</v>
      </c>
      <c r="Y94" s="34">
        <v>3</v>
      </c>
      <c r="Z94" s="33"/>
      <c r="AA94" s="33">
        <v>1</v>
      </c>
      <c r="AB94" s="42"/>
      <c r="AC94" s="92">
        <f t="shared" si="2"/>
        <v>131</v>
      </c>
      <c r="AD94" s="133" t="s">
        <v>365</v>
      </c>
      <c r="AE94" s="134" t="s">
        <v>386</v>
      </c>
      <c r="AF94" s="138">
        <v>17990</v>
      </c>
      <c r="AG94" s="139">
        <v>11.7</v>
      </c>
      <c r="AH94" s="140">
        <v>1532.6999999999998</v>
      </c>
      <c r="AI94" s="178" t="s">
        <v>670</v>
      </c>
      <c r="AJ94" s="169">
        <v>500</v>
      </c>
      <c r="AK94" s="169" t="s">
        <v>675</v>
      </c>
      <c r="AL94" s="169">
        <v>15.49</v>
      </c>
      <c r="AM94" s="179">
        <v>2029.19</v>
      </c>
      <c r="AN94" s="178" t="s">
        <v>713</v>
      </c>
      <c r="AO94" s="169" t="s">
        <v>746</v>
      </c>
      <c r="AP94" s="169" t="s">
        <v>760</v>
      </c>
      <c r="AQ94" s="180">
        <v>10.68</v>
      </c>
      <c r="AR94" s="123">
        <v>2.1360000000000001E-2</v>
      </c>
      <c r="AS94" s="99"/>
      <c r="AT94" s="10"/>
      <c r="AU94" s="10"/>
      <c r="AV94" s="10"/>
      <c r="AW94" s="100"/>
    </row>
    <row r="95" spans="1:49" ht="17" customHeight="1" thickBot="1" x14ac:dyDescent="0.25">
      <c r="A95" s="12">
        <v>5008</v>
      </c>
      <c r="B95" s="13" t="s">
        <v>110</v>
      </c>
      <c r="C95" s="14" t="s">
        <v>111</v>
      </c>
      <c r="D95" s="74" t="s">
        <v>28</v>
      </c>
      <c r="E95" s="77" t="s">
        <v>112</v>
      </c>
      <c r="F95" s="36"/>
      <c r="G95" s="33"/>
      <c r="H95" s="33"/>
      <c r="I95" s="33">
        <v>5</v>
      </c>
      <c r="J95" s="33"/>
      <c r="K95" s="33"/>
      <c r="L95" s="33">
        <v>80</v>
      </c>
      <c r="M95" s="33">
        <v>5</v>
      </c>
      <c r="N95" s="33"/>
      <c r="O95" s="33">
        <v>40</v>
      </c>
      <c r="P95" s="33"/>
      <c r="Q95" s="33"/>
      <c r="R95" s="33"/>
      <c r="S95" s="33"/>
      <c r="T95" s="33">
        <v>10</v>
      </c>
      <c r="U95" s="33">
        <v>40</v>
      </c>
      <c r="V95" s="33">
        <v>4</v>
      </c>
      <c r="W95" s="33"/>
      <c r="X95" s="33"/>
      <c r="Y95" s="34">
        <v>8</v>
      </c>
      <c r="Z95" s="33"/>
      <c r="AA95" s="33">
        <v>3</v>
      </c>
      <c r="AB95" s="42">
        <v>50</v>
      </c>
      <c r="AC95" s="92">
        <f t="shared" si="2"/>
        <v>245</v>
      </c>
      <c r="AD95" s="133" t="s">
        <v>416</v>
      </c>
      <c r="AE95" s="134" t="s">
        <v>400</v>
      </c>
      <c r="AF95" s="138" t="s">
        <v>417</v>
      </c>
      <c r="AG95" s="139">
        <v>45.66</v>
      </c>
      <c r="AH95" s="140">
        <v>22373.399999999998</v>
      </c>
      <c r="AI95" s="178" t="s">
        <v>574</v>
      </c>
      <c r="AJ95" s="169">
        <v>1000</v>
      </c>
      <c r="AK95" s="169" t="s">
        <v>676</v>
      </c>
      <c r="AL95" s="169">
        <v>15.5</v>
      </c>
      <c r="AM95" s="179">
        <v>3797.5</v>
      </c>
      <c r="AN95" s="178" t="s">
        <v>750</v>
      </c>
      <c r="AO95" s="169" t="s">
        <v>153</v>
      </c>
      <c r="AP95" s="169">
        <v>3600</v>
      </c>
      <c r="AQ95" s="180">
        <v>16.25</v>
      </c>
      <c r="AR95" s="123">
        <v>1.6250000000000001E-2</v>
      </c>
      <c r="AS95" s="99"/>
      <c r="AT95" s="10"/>
      <c r="AU95" s="10"/>
      <c r="AV95" s="10"/>
      <c r="AW95" s="100"/>
    </row>
    <row r="96" spans="1:49" ht="17" customHeight="1" thickBot="1" x14ac:dyDescent="0.25">
      <c r="A96" s="12">
        <v>5009</v>
      </c>
      <c r="B96" s="13" t="s">
        <v>113</v>
      </c>
      <c r="C96" s="14" t="s">
        <v>114</v>
      </c>
      <c r="D96" s="74" t="s">
        <v>28</v>
      </c>
      <c r="E96" s="77" t="s">
        <v>70</v>
      </c>
      <c r="F96" s="36">
        <v>6</v>
      </c>
      <c r="G96" s="33">
        <v>25</v>
      </c>
      <c r="H96" s="33"/>
      <c r="I96" s="33">
        <v>270</v>
      </c>
      <c r="J96" s="33"/>
      <c r="K96" s="33"/>
      <c r="L96" s="33"/>
      <c r="M96" s="33"/>
      <c r="N96" s="33">
        <v>90</v>
      </c>
      <c r="O96" s="33"/>
      <c r="P96" s="33">
        <v>1</v>
      </c>
      <c r="Q96" s="33"/>
      <c r="R96" s="33"/>
      <c r="S96" s="33">
        <v>300</v>
      </c>
      <c r="T96" s="33"/>
      <c r="U96" s="33">
        <v>100</v>
      </c>
      <c r="V96" s="33"/>
      <c r="W96" s="33"/>
      <c r="X96" s="33">
        <v>10</v>
      </c>
      <c r="Y96" s="34">
        <v>1</v>
      </c>
      <c r="Z96" s="33">
        <v>200</v>
      </c>
      <c r="AA96" s="33"/>
      <c r="AB96" s="43"/>
      <c r="AC96" s="92">
        <f t="shared" si="2"/>
        <v>1003</v>
      </c>
      <c r="AD96" s="133" t="s">
        <v>365</v>
      </c>
      <c r="AE96" s="134" t="s">
        <v>306</v>
      </c>
      <c r="AF96" s="138">
        <v>20582</v>
      </c>
      <c r="AG96" s="139">
        <v>6.62</v>
      </c>
      <c r="AH96" s="140">
        <v>6639.86</v>
      </c>
      <c r="AI96" s="178" t="s">
        <v>574</v>
      </c>
      <c r="AJ96" s="169">
        <v>1000</v>
      </c>
      <c r="AK96" s="169" t="s">
        <v>677</v>
      </c>
      <c r="AL96" s="169">
        <v>7.89</v>
      </c>
      <c r="AM96" s="179">
        <v>7913.67</v>
      </c>
      <c r="AN96" s="178" t="s">
        <v>750</v>
      </c>
      <c r="AO96" s="169" t="s">
        <v>153</v>
      </c>
      <c r="AP96" s="169">
        <v>3540</v>
      </c>
      <c r="AQ96" s="180">
        <v>7.5</v>
      </c>
      <c r="AR96" s="123">
        <v>7.4999999999999997E-3</v>
      </c>
      <c r="AS96" s="99"/>
      <c r="AT96" s="10"/>
      <c r="AU96" s="10"/>
      <c r="AV96" s="10"/>
      <c r="AW96" s="100"/>
    </row>
    <row r="97" spans="1:49" ht="26" customHeight="1" thickBot="1" x14ac:dyDescent="0.25">
      <c r="A97" s="12">
        <v>5010</v>
      </c>
      <c r="B97" s="13" t="s">
        <v>113</v>
      </c>
      <c r="C97" s="14" t="s">
        <v>115</v>
      </c>
      <c r="D97" s="74" t="s">
        <v>28</v>
      </c>
      <c r="E97" s="77" t="s">
        <v>116</v>
      </c>
      <c r="F97" s="36"/>
      <c r="G97" s="33"/>
      <c r="H97" s="33">
        <v>1</v>
      </c>
      <c r="I97" s="33"/>
      <c r="J97" s="33">
        <v>10</v>
      </c>
      <c r="K97" s="33"/>
      <c r="L97" s="33"/>
      <c r="M97" s="33">
        <v>18</v>
      </c>
      <c r="N97" s="33"/>
      <c r="O97" s="33"/>
      <c r="P97" s="33"/>
      <c r="Q97" s="33"/>
      <c r="R97" s="33"/>
      <c r="S97" s="33"/>
      <c r="T97" s="33"/>
      <c r="U97" s="33"/>
      <c r="V97" s="33">
        <v>10</v>
      </c>
      <c r="W97" s="33"/>
      <c r="X97" s="33"/>
      <c r="Y97" s="33"/>
      <c r="Z97" s="33"/>
      <c r="AA97" s="33"/>
      <c r="AB97" s="43"/>
      <c r="AC97" s="92">
        <f t="shared" si="2"/>
        <v>39</v>
      </c>
      <c r="AD97" s="133" t="s">
        <v>418</v>
      </c>
      <c r="AE97" s="134" t="s">
        <v>419</v>
      </c>
      <c r="AF97" s="138" t="s">
        <v>420</v>
      </c>
      <c r="AG97" s="139">
        <v>34.24</v>
      </c>
      <c r="AH97" s="140">
        <v>1335.3600000000001</v>
      </c>
      <c r="AI97" s="178" t="s">
        <v>678</v>
      </c>
      <c r="AJ97" s="169">
        <v>960</v>
      </c>
      <c r="AK97" s="169" t="s">
        <v>679</v>
      </c>
      <c r="AL97" s="169">
        <v>36.869999999999997</v>
      </c>
      <c r="AM97" s="179">
        <v>1437.93</v>
      </c>
      <c r="AN97" s="178"/>
      <c r="AO97" s="169"/>
      <c r="AP97" s="169"/>
      <c r="AQ97" s="180"/>
      <c r="AR97" s="123"/>
      <c r="AS97" s="99"/>
      <c r="AT97" s="10"/>
      <c r="AU97" s="10"/>
      <c r="AV97" s="10"/>
      <c r="AW97" s="100"/>
    </row>
    <row r="98" spans="1:49" ht="17" customHeight="1" thickBot="1" x14ac:dyDescent="0.25">
      <c r="A98" s="12">
        <v>5011</v>
      </c>
      <c r="B98" s="13" t="s">
        <v>151</v>
      </c>
      <c r="C98" s="14" t="s">
        <v>152</v>
      </c>
      <c r="D98" s="74" t="s">
        <v>28</v>
      </c>
      <c r="E98" s="77" t="s">
        <v>153</v>
      </c>
      <c r="F98" s="36">
        <v>1</v>
      </c>
      <c r="G98" s="33"/>
      <c r="H98" s="33"/>
      <c r="I98" s="33">
        <v>30</v>
      </c>
      <c r="J98" s="33"/>
      <c r="K98" s="33"/>
      <c r="L98" s="33"/>
      <c r="M98" s="33">
        <v>25</v>
      </c>
      <c r="N98" s="33">
        <v>5</v>
      </c>
      <c r="O98" s="33">
        <v>4</v>
      </c>
      <c r="P98" s="33">
        <v>1</v>
      </c>
      <c r="Q98" s="33"/>
      <c r="R98" s="33"/>
      <c r="S98" s="33">
        <v>80</v>
      </c>
      <c r="T98" s="33">
        <v>20</v>
      </c>
      <c r="U98" s="33"/>
      <c r="V98" s="33">
        <v>1</v>
      </c>
      <c r="W98" s="33"/>
      <c r="X98" s="33">
        <v>3</v>
      </c>
      <c r="Y98" s="33"/>
      <c r="Z98" s="33">
        <v>40</v>
      </c>
      <c r="AA98" s="33">
        <v>1</v>
      </c>
      <c r="AB98" s="42"/>
      <c r="AC98" s="92">
        <f t="shared" si="2"/>
        <v>211</v>
      </c>
      <c r="AD98" s="133" t="s">
        <v>365</v>
      </c>
      <c r="AE98" s="134" t="s">
        <v>306</v>
      </c>
      <c r="AF98" s="138" t="s">
        <v>421</v>
      </c>
      <c r="AG98" s="139">
        <v>52.91</v>
      </c>
      <c r="AH98" s="140">
        <v>11164.009999999998</v>
      </c>
      <c r="AI98" s="178" t="s">
        <v>670</v>
      </c>
      <c r="AJ98" s="169">
        <v>100</v>
      </c>
      <c r="AK98" s="169" t="s">
        <v>680</v>
      </c>
      <c r="AL98" s="169">
        <v>37.979999999999997</v>
      </c>
      <c r="AM98" s="179">
        <v>8013.78</v>
      </c>
      <c r="AN98" s="178"/>
      <c r="AO98" s="169"/>
      <c r="AP98" s="169"/>
      <c r="AQ98" s="180"/>
      <c r="AR98" s="123"/>
      <c r="AS98" s="99"/>
      <c r="AT98" s="10"/>
      <c r="AU98" s="10"/>
      <c r="AV98" s="10"/>
      <c r="AW98" s="100"/>
    </row>
    <row r="99" spans="1:49" ht="52" thickBot="1" x14ac:dyDescent="0.25">
      <c r="A99" s="12">
        <v>5012</v>
      </c>
      <c r="B99" s="13" t="s">
        <v>163</v>
      </c>
      <c r="C99" s="14" t="s">
        <v>164</v>
      </c>
      <c r="D99" s="74" t="s">
        <v>28</v>
      </c>
      <c r="E99" s="77" t="s">
        <v>165</v>
      </c>
      <c r="F99" s="36"/>
      <c r="G99" s="33"/>
      <c r="H99" s="33"/>
      <c r="I99" s="33">
        <v>20</v>
      </c>
      <c r="J99" s="33"/>
      <c r="K99" s="33"/>
      <c r="L99" s="33"/>
      <c r="M99" s="33">
        <v>10</v>
      </c>
      <c r="N99" s="33"/>
      <c r="O99" s="33"/>
      <c r="P99" s="33">
        <v>6</v>
      </c>
      <c r="Q99" s="33"/>
      <c r="R99" s="33"/>
      <c r="S99" s="33">
        <v>25</v>
      </c>
      <c r="T99" s="33">
        <v>4</v>
      </c>
      <c r="U99" s="33">
        <v>25</v>
      </c>
      <c r="V99" s="33">
        <v>5</v>
      </c>
      <c r="W99" s="33">
        <v>1</v>
      </c>
      <c r="X99" s="33"/>
      <c r="Y99" s="33"/>
      <c r="Z99" s="33"/>
      <c r="AA99" s="33">
        <v>0</v>
      </c>
      <c r="AB99" s="42"/>
      <c r="AC99" s="92">
        <f t="shared" si="2"/>
        <v>96</v>
      </c>
      <c r="AD99" s="133" t="s">
        <v>337</v>
      </c>
      <c r="AE99" s="134" t="s">
        <v>386</v>
      </c>
      <c r="AF99" s="141" t="s">
        <v>422</v>
      </c>
      <c r="AG99" s="139">
        <v>11.75</v>
      </c>
      <c r="AH99" s="140">
        <v>1128</v>
      </c>
      <c r="AI99" s="178" t="s">
        <v>670</v>
      </c>
      <c r="AJ99" s="169">
        <v>2000</v>
      </c>
      <c r="AK99" s="169" t="s">
        <v>681</v>
      </c>
      <c r="AL99" s="169">
        <v>13.3</v>
      </c>
      <c r="AM99" s="179">
        <v>1276.8</v>
      </c>
      <c r="AN99" s="178" t="s">
        <v>713</v>
      </c>
      <c r="AO99" s="169" t="s">
        <v>761</v>
      </c>
      <c r="AP99" s="169" t="s">
        <v>762</v>
      </c>
      <c r="AQ99" s="180">
        <v>12.72</v>
      </c>
      <c r="AR99" s="123">
        <v>6.3600000000000002E-3</v>
      </c>
      <c r="AS99" s="99"/>
      <c r="AT99" s="10"/>
      <c r="AU99" s="10"/>
      <c r="AV99" s="10"/>
      <c r="AW99" s="100"/>
    </row>
    <row r="100" spans="1:49" ht="52" thickBot="1" x14ac:dyDescent="0.25">
      <c r="A100" s="12">
        <v>5013</v>
      </c>
      <c r="B100" s="13" t="s">
        <v>163</v>
      </c>
      <c r="C100" s="14" t="s">
        <v>168</v>
      </c>
      <c r="D100" s="74" t="s">
        <v>28</v>
      </c>
      <c r="E100" s="77" t="s">
        <v>58</v>
      </c>
      <c r="F100" s="36">
        <v>4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>
        <v>1</v>
      </c>
      <c r="Q100" s="33">
        <v>6</v>
      </c>
      <c r="R100" s="33"/>
      <c r="S100" s="33">
        <v>50</v>
      </c>
      <c r="T100" s="33">
        <v>20</v>
      </c>
      <c r="U100" s="33">
        <v>25</v>
      </c>
      <c r="V100" s="33"/>
      <c r="W100" s="33"/>
      <c r="X100" s="33"/>
      <c r="Y100" s="33"/>
      <c r="Z100" s="33"/>
      <c r="AA100" s="33"/>
      <c r="AB100" s="42"/>
      <c r="AC100" s="92">
        <f t="shared" si="2"/>
        <v>106</v>
      </c>
      <c r="AD100" s="133" t="s">
        <v>337</v>
      </c>
      <c r="AE100" s="134" t="s">
        <v>386</v>
      </c>
      <c r="AF100" s="141" t="s">
        <v>423</v>
      </c>
      <c r="AG100" s="139">
        <v>5.52</v>
      </c>
      <c r="AH100" s="140">
        <v>585.12</v>
      </c>
      <c r="AI100" s="178" t="s">
        <v>670</v>
      </c>
      <c r="AJ100" s="169">
        <v>2000</v>
      </c>
      <c r="AK100" s="169" t="s">
        <v>682</v>
      </c>
      <c r="AL100" s="169">
        <v>7.29</v>
      </c>
      <c r="AM100" s="179">
        <v>772.74</v>
      </c>
      <c r="AN100" s="178" t="s">
        <v>713</v>
      </c>
      <c r="AO100" s="169" t="s">
        <v>761</v>
      </c>
      <c r="AP100" s="169" t="s">
        <v>763</v>
      </c>
      <c r="AQ100" s="180">
        <v>5.9799999999999995</v>
      </c>
      <c r="AR100" s="123">
        <v>2.9899999999999996E-3</v>
      </c>
      <c r="AS100" s="99"/>
      <c r="AT100" s="10"/>
      <c r="AU100" s="10"/>
      <c r="AV100" s="10"/>
      <c r="AW100" s="100"/>
    </row>
    <row r="101" spans="1:49" ht="17" thickBot="1" x14ac:dyDescent="0.25">
      <c r="A101" s="12">
        <v>5014</v>
      </c>
      <c r="B101" s="13" t="s">
        <v>166</v>
      </c>
      <c r="C101" s="14" t="s">
        <v>167</v>
      </c>
      <c r="D101" s="74" t="s">
        <v>28</v>
      </c>
      <c r="E101" s="77"/>
      <c r="F101" s="36"/>
      <c r="G101" s="33">
        <v>50</v>
      </c>
      <c r="H101" s="33"/>
      <c r="I101" s="33">
        <v>15</v>
      </c>
      <c r="J101" s="33"/>
      <c r="K101" s="33">
        <v>2</v>
      </c>
      <c r="L101" s="33">
        <v>10</v>
      </c>
      <c r="M101" s="33"/>
      <c r="N101" s="33"/>
      <c r="O101" s="33"/>
      <c r="P101" s="33">
        <v>3</v>
      </c>
      <c r="Q101" s="33">
        <v>4</v>
      </c>
      <c r="R101" s="33"/>
      <c r="S101" s="33">
        <v>25</v>
      </c>
      <c r="T101" s="33"/>
      <c r="U101" s="33"/>
      <c r="V101" s="33">
        <v>3</v>
      </c>
      <c r="W101" s="33"/>
      <c r="X101" s="33"/>
      <c r="Y101" s="33"/>
      <c r="Z101" s="33">
        <v>30</v>
      </c>
      <c r="AA101" s="33">
        <v>2</v>
      </c>
      <c r="AB101" s="42">
        <v>15</v>
      </c>
      <c r="AC101" s="92">
        <f t="shared" si="2"/>
        <v>159</v>
      </c>
      <c r="AD101" s="133" t="s">
        <v>365</v>
      </c>
      <c r="AE101" s="134" t="s">
        <v>386</v>
      </c>
      <c r="AF101" s="138">
        <v>17990</v>
      </c>
      <c r="AG101" s="139">
        <v>11.7</v>
      </c>
      <c r="AH101" s="140">
        <v>1860.3</v>
      </c>
      <c r="AI101" s="178" t="s">
        <v>670</v>
      </c>
      <c r="AJ101" s="169">
        <v>2000</v>
      </c>
      <c r="AK101" s="169" t="s">
        <v>683</v>
      </c>
      <c r="AL101" s="169">
        <v>8.7200000000000006</v>
      </c>
      <c r="AM101" s="179">
        <v>1386.48</v>
      </c>
      <c r="AN101" s="178" t="s">
        <v>713</v>
      </c>
      <c r="AO101" s="169" t="s">
        <v>761</v>
      </c>
      <c r="AP101" s="169" t="s">
        <v>764</v>
      </c>
      <c r="AQ101" s="180">
        <v>6.77</v>
      </c>
      <c r="AR101" s="123">
        <v>3.385E-3</v>
      </c>
      <c r="AS101" s="99"/>
      <c r="AT101" s="10"/>
      <c r="AU101" s="10"/>
      <c r="AV101" s="10"/>
      <c r="AW101" s="100"/>
    </row>
    <row r="102" spans="1:49" ht="17" customHeight="1" thickBot="1" x14ac:dyDescent="0.25">
      <c r="A102" s="12">
        <v>5015</v>
      </c>
      <c r="B102" s="13" t="s">
        <v>169</v>
      </c>
      <c r="C102" s="14" t="s">
        <v>277</v>
      </c>
      <c r="D102" s="74" t="s">
        <v>28</v>
      </c>
      <c r="E102" s="77" t="s">
        <v>70</v>
      </c>
      <c r="F102" s="36">
        <v>6</v>
      </c>
      <c r="G102" s="33">
        <v>18</v>
      </c>
      <c r="H102" s="33"/>
      <c r="I102" s="33">
        <v>270</v>
      </c>
      <c r="J102" s="33"/>
      <c r="K102" s="33">
        <v>4</v>
      </c>
      <c r="L102" s="33"/>
      <c r="M102" s="33"/>
      <c r="N102" s="33">
        <v>90</v>
      </c>
      <c r="O102" s="33">
        <v>2</v>
      </c>
      <c r="P102" s="33">
        <v>2</v>
      </c>
      <c r="Q102" s="33"/>
      <c r="R102" s="33"/>
      <c r="S102" s="33">
        <v>300</v>
      </c>
      <c r="T102" s="33">
        <v>50</v>
      </c>
      <c r="U102" s="33">
        <v>100</v>
      </c>
      <c r="V102" s="33">
        <v>10</v>
      </c>
      <c r="W102" s="33"/>
      <c r="X102" s="33">
        <v>10</v>
      </c>
      <c r="Y102" s="34">
        <v>4</v>
      </c>
      <c r="Z102" s="33">
        <v>200</v>
      </c>
      <c r="AA102" s="33"/>
      <c r="AB102" s="42"/>
      <c r="AC102" s="92">
        <f t="shared" si="2"/>
        <v>1066</v>
      </c>
      <c r="AD102" s="133" t="s">
        <v>365</v>
      </c>
      <c r="AE102" s="134" t="s">
        <v>306</v>
      </c>
      <c r="AF102" s="138">
        <v>20584</v>
      </c>
      <c r="AG102" s="139">
        <v>6.63</v>
      </c>
      <c r="AH102" s="140">
        <v>7067.58</v>
      </c>
      <c r="AI102" s="178" t="s">
        <v>574</v>
      </c>
      <c r="AJ102" s="169">
        <v>1000</v>
      </c>
      <c r="AK102" s="169" t="s">
        <v>684</v>
      </c>
      <c r="AL102" s="169">
        <v>7.89</v>
      </c>
      <c r="AM102" s="179">
        <v>8410.74</v>
      </c>
      <c r="AN102" s="178" t="s">
        <v>750</v>
      </c>
      <c r="AO102" s="169" t="s">
        <v>153</v>
      </c>
      <c r="AP102" s="169">
        <v>3542</v>
      </c>
      <c r="AQ102" s="180">
        <v>7.5</v>
      </c>
      <c r="AR102" s="123">
        <v>7.4999999999999997E-3</v>
      </c>
      <c r="AS102" s="99"/>
      <c r="AT102" s="10"/>
      <c r="AU102" s="10"/>
      <c r="AV102" s="10"/>
      <c r="AW102" s="100"/>
    </row>
    <row r="103" spans="1:49" ht="26" customHeight="1" thickBot="1" x14ac:dyDescent="0.25">
      <c r="A103" s="12">
        <v>5016</v>
      </c>
      <c r="B103" s="13" t="s">
        <v>169</v>
      </c>
      <c r="C103" s="14" t="s">
        <v>172</v>
      </c>
      <c r="D103" s="74" t="s">
        <v>28</v>
      </c>
      <c r="E103" s="77" t="s">
        <v>173</v>
      </c>
      <c r="F103" s="36"/>
      <c r="G103" s="33"/>
      <c r="H103" s="33">
        <v>1</v>
      </c>
      <c r="I103" s="33"/>
      <c r="J103" s="33">
        <v>10</v>
      </c>
      <c r="K103" s="33"/>
      <c r="L103" s="33"/>
      <c r="M103" s="33">
        <v>10</v>
      </c>
      <c r="N103" s="33"/>
      <c r="O103" s="33"/>
      <c r="P103" s="33"/>
      <c r="Q103" s="33"/>
      <c r="R103" s="33"/>
      <c r="S103" s="33"/>
      <c r="T103" s="33">
        <v>50</v>
      </c>
      <c r="U103" s="33"/>
      <c r="V103" s="33">
        <v>15</v>
      </c>
      <c r="W103" s="33"/>
      <c r="X103" s="33"/>
      <c r="Y103" s="33"/>
      <c r="Z103" s="10"/>
      <c r="AA103" s="10"/>
      <c r="AB103" s="43"/>
      <c r="AC103" s="92">
        <f t="shared" si="2"/>
        <v>86</v>
      </c>
      <c r="AD103" s="133" t="s">
        <v>418</v>
      </c>
      <c r="AE103" s="134" t="s">
        <v>419</v>
      </c>
      <c r="AF103" s="138" t="s">
        <v>424</v>
      </c>
      <c r="AG103" s="139">
        <v>34.24</v>
      </c>
      <c r="AH103" s="140">
        <v>2944.6400000000003</v>
      </c>
      <c r="AI103" s="178" t="s">
        <v>678</v>
      </c>
      <c r="AJ103" s="169">
        <v>960</v>
      </c>
      <c r="AK103" s="169" t="s">
        <v>685</v>
      </c>
      <c r="AL103" s="169">
        <v>36.869999999999997</v>
      </c>
      <c r="AM103" s="179">
        <v>3170.82</v>
      </c>
      <c r="AN103" s="178"/>
      <c r="AO103" s="169"/>
      <c r="AP103" s="169"/>
      <c r="AQ103" s="180"/>
      <c r="AR103" s="123"/>
      <c r="AS103" s="99"/>
      <c r="AT103" s="10"/>
      <c r="AU103" s="10"/>
      <c r="AV103" s="10"/>
      <c r="AW103" s="100"/>
    </row>
    <row r="104" spans="1:49" ht="17" customHeight="1" thickBot="1" x14ac:dyDescent="0.25">
      <c r="A104" s="12">
        <v>5017</v>
      </c>
      <c r="B104" s="13" t="s">
        <v>170</v>
      </c>
      <c r="C104" s="14" t="s">
        <v>171</v>
      </c>
      <c r="D104" s="74" t="s">
        <v>28</v>
      </c>
      <c r="E104" s="77"/>
      <c r="F104" s="36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>
        <v>5</v>
      </c>
      <c r="W104" s="33"/>
      <c r="X104" s="33"/>
      <c r="Y104" s="10"/>
      <c r="Z104" s="10"/>
      <c r="AA104" s="10"/>
      <c r="AB104" s="43"/>
      <c r="AC104" s="92">
        <f t="shared" si="2"/>
        <v>5</v>
      </c>
      <c r="AD104" s="133" t="s">
        <v>418</v>
      </c>
      <c r="AE104" s="134" t="s">
        <v>419</v>
      </c>
      <c r="AF104" s="141" t="s">
        <v>425</v>
      </c>
      <c r="AG104" s="139">
        <v>37.340000000000003</v>
      </c>
      <c r="AH104" s="140">
        <v>186.70000000000002</v>
      </c>
      <c r="AI104" s="178" t="s">
        <v>686</v>
      </c>
      <c r="AJ104" s="169">
        <v>960</v>
      </c>
      <c r="AK104" s="169" t="s">
        <v>687</v>
      </c>
      <c r="AL104" s="169">
        <v>39.93</v>
      </c>
      <c r="AM104" s="179">
        <v>199.65</v>
      </c>
      <c r="AN104" s="178"/>
      <c r="AO104" s="169"/>
      <c r="AP104" s="169"/>
      <c r="AQ104" s="180"/>
      <c r="AR104" s="123"/>
      <c r="AS104" s="99"/>
      <c r="AT104" s="10"/>
      <c r="AU104" s="10"/>
      <c r="AV104" s="10"/>
      <c r="AW104" s="100"/>
    </row>
    <row r="105" spans="1:49" ht="17" customHeight="1" thickBot="1" x14ac:dyDescent="0.25">
      <c r="A105" s="12">
        <v>5018</v>
      </c>
      <c r="B105" s="25" t="s">
        <v>177</v>
      </c>
      <c r="C105" s="26" t="s">
        <v>178</v>
      </c>
      <c r="D105" s="75" t="s">
        <v>28</v>
      </c>
      <c r="E105" s="78"/>
      <c r="F105" s="47"/>
      <c r="G105" s="48"/>
      <c r="H105" s="48"/>
      <c r="I105" s="48"/>
      <c r="J105" s="48"/>
      <c r="K105" s="48"/>
      <c r="L105" s="48"/>
      <c r="M105" s="48"/>
      <c r="N105" s="48">
        <v>5</v>
      </c>
      <c r="O105" s="48"/>
      <c r="P105" s="48"/>
      <c r="Q105" s="48"/>
      <c r="R105" s="48"/>
      <c r="S105" s="48">
        <v>15</v>
      </c>
      <c r="T105" s="48"/>
      <c r="U105" s="48">
        <v>15</v>
      </c>
      <c r="V105" s="48">
        <v>1</v>
      </c>
      <c r="W105" s="48"/>
      <c r="X105" s="48">
        <v>1</v>
      </c>
      <c r="Y105" s="48"/>
      <c r="Z105" s="48"/>
      <c r="AA105" s="48"/>
      <c r="AB105" s="49">
        <v>15</v>
      </c>
      <c r="AC105" s="92">
        <f t="shared" si="2"/>
        <v>52</v>
      </c>
      <c r="AD105" s="133" t="s">
        <v>426</v>
      </c>
      <c r="AE105" s="134" t="s">
        <v>427</v>
      </c>
      <c r="AF105" s="138">
        <v>28169556</v>
      </c>
      <c r="AG105" s="139">
        <v>78.2</v>
      </c>
      <c r="AH105" s="140">
        <v>4066.4</v>
      </c>
      <c r="AI105" s="178" t="s">
        <v>668</v>
      </c>
      <c r="AJ105" s="169">
        <v>1000</v>
      </c>
      <c r="AK105" s="169" t="s">
        <v>688</v>
      </c>
      <c r="AL105" s="169">
        <v>23.42</v>
      </c>
      <c r="AM105" s="179">
        <v>1217.8399999999999</v>
      </c>
      <c r="AN105" s="178" t="s">
        <v>713</v>
      </c>
      <c r="AO105" s="169" t="s">
        <v>153</v>
      </c>
      <c r="AP105" s="169" t="s">
        <v>765</v>
      </c>
      <c r="AQ105" s="180">
        <v>26.26</v>
      </c>
      <c r="AR105" s="123">
        <v>2.6260000000000002E-2</v>
      </c>
      <c r="AS105" s="99"/>
      <c r="AT105" s="10"/>
      <c r="AU105" s="10"/>
      <c r="AV105" s="10"/>
      <c r="AW105" s="100"/>
    </row>
    <row r="106" spans="1:49" ht="20" thickBot="1" x14ac:dyDescent="0.3">
      <c r="A106" s="21">
        <v>5500</v>
      </c>
      <c r="B106" s="161" t="s">
        <v>270</v>
      </c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3"/>
      <c r="AC106" s="93">
        <f>SUM(AC107:AC111)</f>
        <v>240</v>
      </c>
      <c r="AD106" s="150"/>
      <c r="AE106" s="151"/>
      <c r="AF106" s="151"/>
      <c r="AG106" s="151"/>
      <c r="AH106" s="152"/>
      <c r="AI106" s="150"/>
      <c r="AJ106" s="151"/>
      <c r="AK106" s="151"/>
      <c r="AL106" s="151"/>
      <c r="AM106" s="152"/>
      <c r="AN106" s="150"/>
      <c r="AO106" s="151"/>
      <c r="AP106" s="151"/>
      <c r="AQ106" s="151"/>
      <c r="AR106" s="152"/>
      <c r="AS106" s="150"/>
      <c r="AT106" s="151"/>
      <c r="AU106" s="151"/>
      <c r="AV106" s="151"/>
      <c r="AW106" s="152"/>
    </row>
    <row r="107" spans="1:49" ht="17" customHeight="1" thickBot="1" x14ac:dyDescent="0.25">
      <c r="A107" s="12">
        <v>5501</v>
      </c>
      <c r="B107" s="31" t="s">
        <v>240</v>
      </c>
      <c r="C107" s="23" t="s">
        <v>241</v>
      </c>
      <c r="D107" s="73" t="s">
        <v>28</v>
      </c>
      <c r="E107" s="88"/>
      <c r="F107" s="44"/>
      <c r="G107" s="45"/>
      <c r="H107" s="45"/>
      <c r="I107" s="45"/>
      <c r="J107" s="45"/>
      <c r="K107" s="45"/>
      <c r="L107" s="45"/>
      <c r="M107" s="45"/>
      <c r="N107" s="45">
        <v>4</v>
      </c>
      <c r="O107" s="45"/>
      <c r="P107" s="45"/>
      <c r="Q107" s="45"/>
      <c r="R107" s="45"/>
      <c r="S107" s="45">
        <v>12</v>
      </c>
      <c r="T107" s="45"/>
      <c r="U107" s="45">
        <v>10</v>
      </c>
      <c r="V107" s="45"/>
      <c r="W107" s="45"/>
      <c r="X107" s="45"/>
      <c r="Y107" s="45"/>
      <c r="Z107" s="45"/>
      <c r="AA107" s="45"/>
      <c r="AB107" s="46"/>
      <c r="AC107" s="92">
        <f t="shared" si="2"/>
        <v>26</v>
      </c>
      <c r="AD107" s="133" t="s">
        <v>428</v>
      </c>
      <c r="AE107" s="134" t="s">
        <v>429</v>
      </c>
      <c r="AF107" s="138" t="s">
        <v>430</v>
      </c>
      <c r="AG107" s="139">
        <v>89.43</v>
      </c>
      <c r="AH107" s="140">
        <v>2325.1800000000003</v>
      </c>
      <c r="AI107" s="99"/>
      <c r="AJ107" s="10"/>
      <c r="AK107" s="10"/>
      <c r="AL107" s="10"/>
      <c r="AM107" s="100"/>
      <c r="AN107" s="99"/>
      <c r="AO107" s="10"/>
      <c r="AP107" s="10"/>
      <c r="AQ107" s="10"/>
      <c r="AR107" s="123"/>
      <c r="AS107" s="99"/>
      <c r="AT107" s="10"/>
      <c r="AU107" s="10"/>
      <c r="AV107" s="10"/>
      <c r="AW107" s="100"/>
    </row>
    <row r="108" spans="1:49" ht="17" thickBot="1" x14ac:dyDescent="0.25">
      <c r="A108" s="12">
        <v>5502</v>
      </c>
      <c r="B108" s="17" t="s">
        <v>244</v>
      </c>
      <c r="C108" s="14" t="s">
        <v>245</v>
      </c>
      <c r="D108" s="74" t="s">
        <v>28</v>
      </c>
      <c r="E108" s="86"/>
      <c r="F108" s="36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>
        <v>12</v>
      </c>
      <c r="T108" s="33"/>
      <c r="U108" s="33">
        <v>10</v>
      </c>
      <c r="V108" s="33"/>
      <c r="W108" s="33"/>
      <c r="X108" s="33"/>
      <c r="Y108" s="10"/>
      <c r="Z108" s="10"/>
      <c r="AA108" s="10"/>
      <c r="AB108" s="43"/>
      <c r="AC108" s="92">
        <f t="shared" si="2"/>
        <v>22</v>
      </c>
      <c r="AD108" s="133" t="s">
        <v>431</v>
      </c>
      <c r="AE108" s="134" t="s">
        <v>410</v>
      </c>
      <c r="AF108" s="138" t="s">
        <v>432</v>
      </c>
      <c r="AG108" s="139">
        <v>89.5</v>
      </c>
      <c r="AH108" s="140">
        <v>1969</v>
      </c>
      <c r="AI108" s="99"/>
      <c r="AJ108" s="10"/>
      <c r="AK108" s="10"/>
      <c r="AL108" s="10"/>
      <c r="AM108" s="100"/>
      <c r="AN108" s="99"/>
      <c r="AO108" s="10"/>
      <c r="AP108" s="10"/>
      <c r="AQ108" s="10"/>
      <c r="AR108" s="123"/>
      <c r="AS108" s="99"/>
      <c r="AT108" s="10"/>
      <c r="AU108" s="10"/>
      <c r="AV108" s="10"/>
      <c r="AW108" s="100"/>
    </row>
    <row r="109" spans="1:49" ht="17" customHeight="1" thickBot="1" x14ac:dyDescent="0.25">
      <c r="A109" s="12">
        <v>5503</v>
      </c>
      <c r="B109" s="17" t="s">
        <v>264</v>
      </c>
      <c r="C109" s="18" t="s">
        <v>265</v>
      </c>
      <c r="D109" s="74" t="s">
        <v>28</v>
      </c>
      <c r="E109" s="85" t="s">
        <v>82</v>
      </c>
      <c r="F109" s="36">
        <v>1</v>
      </c>
      <c r="G109" s="33">
        <v>6</v>
      </c>
      <c r="H109" s="33"/>
      <c r="I109" s="33"/>
      <c r="J109" s="33"/>
      <c r="K109" s="33"/>
      <c r="L109" s="33"/>
      <c r="M109" s="33">
        <v>3</v>
      </c>
      <c r="N109" s="33">
        <v>5</v>
      </c>
      <c r="O109" s="33"/>
      <c r="P109" s="33"/>
      <c r="Q109" s="33">
        <v>1</v>
      </c>
      <c r="R109" s="33">
        <v>1</v>
      </c>
      <c r="S109" s="33"/>
      <c r="T109" s="33"/>
      <c r="U109" s="33">
        <v>5</v>
      </c>
      <c r="V109" s="33">
        <v>4</v>
      </c>
      <c r="W109" s="33"/>
      <c r="X109" s="33"/>
      <c r="Y109" s="33"/>
      <c r="Z109" s="10"/>
      <c r="AA109" s="10"/>
      <c r="AB109" s="43"/>
      <c r="AC109" s="92">
        <f t="shared" si="2"/>
        <v>26</v>
      </c>
      <c r="AD109" s="133" t="s">
        <v>340</v>
      </c>
      <c r="AE109" s="134" t="s">
        <v>433</v>
      </c>
      <c r="AF109" s="138">
        <v>53000701</v>
      </c>
      <c r="AG109" s="139">
        <v>5.25</v>
      </c>
      <c r="AH109" s="140">
        <v>136.5</v>
      </c>
      <c r="AI109" s="99"/>
      <c r="AJ109" s="10"/>
      <c r="AK109" s="10"/>
      <c r="AL109" s="10"/>
      <c r="AM109" s="100"/>
      <c r="AN109" s="99"/>
      <c r="AO109" s="10"/>
      <c r="AP109" s="10"/>
      <c r="AQ109" s="10"/>
      <c r="AR109" s="123"/>
      <c r="AS109" s="99"/>
      <c r="AT109" s="10"/>
      <c r="AU109" s="10"/>
      <c r="AV109" s="10"/>
      <c r="AW109" s="100"/>
    </row>
    <row r="110" spans="1:49" ht="17" customHeight="1" thickBot="1" x14ac:dyDescent="0.25">
      <c r="A110" s="12">
        <v>5504</v>
      </c>
      <c r="B110" s="17" t="s">
        <v>266</v>
      </c>
      <c r="C110" s="18" t="s">
        <v>267</v>
      </c>
      <c r="D110" s="74" t="s">
        <v>28</v>
      </c>
      <c r="E110" s="85"/>
      <c r="F110" s="36">
        <v>1</v>
      </c>
      <c r="G110" s="33"/>
      <c r="H110" s="33"/>
      <c r="I110" s="33"/>
      <c r="J110" s="33"/>
      <c r="K110" s="33"/>
      <c r="L110" s="33"/>
      <c r="M110" s="33">
        <v>3</v>
      </c>
      <c r="N110" s="33">
        <v>5</v>
      </c>
      <c r="O110" s="33"/>
      <c r="P110" s="33"/>
      <c r="Q110" s="33">
        <v>1</v>
      </c>
      <c r="R110" s="33"/>
      <c r="S110" s="33">
        <v>20</v>
      </c>
      <c r="T110" s="33"/>
      <c r="U110" s="33">
        <v>20</v>
      </c>
      <c r="V110" s="33"/>
      <c r="W110" s="33"/>
      <c r="X110" s="33"/>
      <c r="Y110" s="33"/>
      <c r="Z110" s="10"/>
      <c r="AA110" s="10"/>
      <c r="AB110" s="43"/>
      <c r="AC110" s="92">
        <f t="shared" si="2"/>
        <v>50</v>
      </c>
      <c r="AD110" s="133" t="s">
        <v>434</v>
      </c>
      <c r="AE110" s="134" t="s">
        <v>435</v>
      </c>
      <c r="AF110" s="141" t="s">
        <v>436</v>
      </c>
      <c r="AG110" s="139">
        <v>142.5</v>
      </c>
      <c r="AH110" s="140">
        <v>7125</v>
      </c>
      <c r="AI110" s="99"/>
      <c r="AJ110" s="10"/>
      <c r="AK110" s="10"/>
      <c r="AL110" s="10"/>
      <c r="AM110" s="100"/>
      <c r="AN110" s="99"/>
      <c r="AO110" s="10"/>
      <c r="AP110" s="10"/>
      <c r="AQ110" s="10"/>
      <c r="AR110" s="123"/>
      <c r="AS110" s="99"/>
      <c r="AT110" s="10"/>
      <c r="AU110" s="10"/>
      <c r="AV110" s="10"/>
      <c r="AW110" s="100"/>
    </row>
    <row r="111" spans="1:49" ht="17" thickBot="1" x14ac:dyDescent="0.25">
      <c r="A111" s="12">
        <v>5505</v>
      </c>
      <c r="B111" s="29" t="s">
        <v>268</v>
      </c>
      <c r="C111" s="26" t="s">
        <v>279</v>
      </c>
      <c r="D111" s="75" t="s">
        <v>28</v>
      </c>
      <c r="E111" s="89"/>
      <c r="F111" s="47">
        <v>3</v>
      </c>
      <c r="G111" s="48">
        <v>15</v>
      </c>
      <c r="H111" s="48"/>
      <c r="I111" s="48">
        <v>10</v>
      </c>
      <c r="J111" s="48"/>
      <c r="K111" s="48">
        <v>2</v>
      </c>
      <c r="L111" s="48">
        <v>2</v>
      </c>
      <c r="M111" s="48"/>
      <c r="N111" s="48">
        <v>15</v>
      </c>
      <c r="O111" s="48"/>
      <c r="P111" s="48"/>
      <c r="Q111" s="48">
        <v>1</v>
      </c>
      <c r="R111" s="48"/>
      <c r="S111" s="48">
        <v>20</v>
      </c>
      <c r="T111" s="48">
        <v>20</v>
      </c>
      <c r="U111" s="48">
        <v>20</v>
      </c>
      <c r="V111" s="48">
        <v>2</v>
      </c>
      <c r="W111" s="48">
        <v>2</v>
      </c>
      <c r="X111" s="48">
        <v>2</v>
      </c>
      <c r="Y111" s="48">
        <v>2</v>
      </c>
      <c r="Z111" s="48"/>
      <c r="AA111" s="28"/>
      <c r="AB111" s="51"/>
      <c r="AC111" s="92">
        <f t="shared" si="2"/>
        <v>116</v>
      </c>
      <c r="AD111" s="133" t="s">
        <v>437</v>
      </c>
      <c r="AE111" s="134" t="s">
        <v>438</v>
      </c>
      <c r="AF111" s="138" t="s">
        <v>439</v>
      </c>
      <c r="AG111" s="139">
        <v>112.05</v>
      </c>
      <c r="AH111" s="140">
        <v>12997.8</v>
      </c>
      <c r="AI111" s="99"/>
      <c r="AJ111" s="10"/>
      <c r="AK111" s="10"/>
      <c r="AL111" s="10"/>
      <c r="AM111" s="100"/>
      <c r="AN111" s="99" t="s">
        <v>766</v>
      </c>
      <c r="AO111" s="10" t="s">
        <v>83</v>
      </c>
      <c r="AP111" s="10">
        <v>99992</v>
      </c>
      <c r="AQ111" s="122">
        <v>6.0299999999999994</v>
      </c>
      <c r="AR111" s="123">
        <v>6.0299999999999992E-2</v>
      </c>
      <c r="AS111" s="99"/>
      <c r="AT111" s="10"/>
      <c r="AU111" s="10"/>
      <c r="AV111" s="10"/>
      <c r="AW111" s="100"/>
    </row>
    <row r="112" spans="1:49" ht="20" thickBot="1" x14ac:dyDescent="0.3">
      <c r="A112" s="21">
        <v>6000</v>
      </c>
      <c r="B112" s="161" t="s">
        <v>269</v>
      </c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3"/>
      <c r="AC112" s="93">
        <f>SUM(AC113:AC121)</f>
        <v>1259</v>
      </c>
      <c r="AD112" s="150"/>
      <c r="AE112" s="151"/>
      <c r="AF112" s="151"/>
      <c r="AG112" s="151"/>
      <c r="AH112" s="152"/>
      <c r="AI112" s="150"/>
      <c r="AJ112" s="151"/>
      <c r="AK112" s="151"/>
      <c r="AL112" s="151"/>
      <c r="AM112" s="152"/>
      <c r="AN112" s="150"/>
      <c r="AO112" s="151"/>
      <c r="AP112" s="151"/>
      <c r="AQ112" s="151"/>
      <c r="AR112" s="152"/>
      <c r="AS112" s="150"/>
      <c r="AT112" s="151"/>
      <c r="AU112" s="151"/>
      <c r="AV112" s="151"/>
      <c r="AW112" s="152"/>
    </row>
    <row r="113" spans="1:49" ht="26" customHeight="1" thickBot="1" x14ac:dyDescent="0.25">
      <c r="A113" s="12">
        <v>6001</v>
      </c>
      <c r="B113" s="22" t="s">
        <v>42</v>
      </c>
      <c r="C113" s="23" t="s">
        <v>43</v>
      </c>
      <c r="D113" s="73" t="s">
        <v>28</v>
      </c>
      <c r="E113" s="76" t="s">
        <v>44</v>
      </c>
      <c r="F113" s="44"/>
      <c r="G113" s="45"/>
      <c r="H113" s="45"/>
      <c r="I113" s="45"/>
      <c r="J113" s="45"/>
      <c r="K113" s="45"/>
      <c r="L113" s="45"/>
      <c r="M113" s="45">
        <v>8</v>
      </c>
      <c r="N113" s="45">
        <v>5</v>
      </c>
      <c r="O113" s="45"/>
      <c r="P113" s="45"/>
      <c r="Q113" s="45"/>
      <c r="R113" s="45"/>
      <c r="S113" s="45">
        <v>40</v>
      </c>
      <c r="T113" s="45"/>
      <c r="U113" s="45">
        <v>20</v>
      </c>
      <c r="V113" s="45">
        <v>1</v>
      </c>
      <c r="W113" s="45"/>
      <c r="X113" s="45"/>
      <c r="Y113" s="50">
        <v>4</v>
      </c>
      <c r="Z113" s="45"/>
      <c r="AA113" s="32"/>
      <c r="AB113" s="52"/>
      <c r="AC113" s="92">
        <f t="shared" si="2"/>
        <v>78</v>
      </c>
      <c r="AD113" s="133" t="s">
        <v>388</v>
      </c>
      <c r="AE113" s="134" t="s">
        <v>314</v>
      </c>
      <c r="AF113" s="141" t="s">
        <v>440</v>
      </c>
      <c r="AG113" s="139">
        <v>106.28</v>
      </c>
      <c r="AH113" s="140">
        <v>16579.68</v>
      </c>
      <c r="AI113" s="99"/>
      <c r="AJ113" s="10"/>
      <c r="AK113" s="10"/>
      <c r="AL113" s="10"/>
      <c r="AM113" s="100"/>
      <c r="AN113" s="99"/>
      <c r="AO113" s="10"/>
      <c r="AP113" s="10"/>
      <c r="AQ113" s="10"/>
      <c r="AR113" s="123"/>
      <c r="AS113" s="99"/>
      <c r="AT113" s="10"/>
      <c r="AU113" s="10"/>
      <c r="AV113" s="10"/>
      <c r="AW113" s="100"/>
    </row>
    <row r="114" spans="1:49" ht="17" customHeight="1" thickBot="1" x14ac:dyDescent="0.25">
      <c r="A114" s="12">
        <v>6002</v>
      </c>
      <c r="B114" s="13" t="s">
        <v>64</v>
      </c>
      <c r="C114" s="14" t="s">
        <v>65</v>
      </c>
      <c r="D114" s="74" t="s">
        <v>28</v>
      </c>
      <c r="E114" s="77"/>
      <c r="F114" s="36"/>
      <c r="G114" s="33"/>
      <c r="H114" s="33"/>
      <c r="I114" s="33"/>
      <c r="J114" s="33"/>
      <c r="K114" s="33"/>
      <c r="L114" s="33"/>
      <c r="M114" s="33"/>
      <c r="N114" s="33">
        <v>6</v>
      </c>
      <c r="O114" s="33"/>
      <c r="P114" s="33"/>
      <c r="Q114" s="33"/>
      <c r="R114" s="33"/>
      <c r="S114" s="33"/>
      <c r="T114" s="33">
        <v>20</v>
      </c>
      <c r="U114" s="33">
        <v>100</v>
      </c>
      <c r="V114" s="33"/>
      <c r="W114" s="33"/>
      <c r="X114" s="33">
        <v>2</v>
      </c>
      <c r="Y114" s="34">
        <v>2</v>
      </c>
      <c r="Z114" s="10"/>
      <c r="AA114" s="10"/>
      <c r="AB114" s="43"/>
      <c r="AC114" s="92">
        <f t="shared" si="2"/>
        <v>130</v>
      </c>
      <c r="AD114" s="133" t="s">
        <v>441</v>
      </c>
      <c r="AE114" s="134" t="s">
        <v>442</v>
      </c>
      <c r="AF114" s="141" t="s">
        <v>443</v>
      </c>
      <c r="AG114" s="139">
        <v>21.03</v>
      </c>
      <c r="AH114" s="140">
        <v>5467.8</v>
      </c>
      <c r="AI114" s="99"/>
      <c r="AJ114" s="10"/>
      <c r="AK114" s="10"/>
      <c r="AL114" s="10"/>
      <c r="AM114" s="100"/>
      <c r="AN114" s="99"/>
      <c r="AO114" s="10"/>
      <c r="AP114" s="10"/>
      <c r="AQ114" s="10"/>
      <c r="AR114" s="123"/>
      <c r="AS114" s="99"/>
      <c r="AT114" s="10"/>
      <c r="AU114" s="10"/>
      <c r="AV114" s="10"/>
      <c r="AW114" s="100"/>
    </row>
    <row r="115" spans="1:49" ht="17" customHeight="1" thickBot="1" x14ac:dyDescent="0.25">
      <c r="A115" s="12">
        <v>6003</v>
      </c>
      <c r="B115" s="13" t="s">
        <v>272</v>
      </c>
      <c r="C115" s="14" t="s">
        <v>271</v>
      </c>
      <c r="D115" s="74" t="s">
        <v>28</v>
      </c>
      <c r="E115" s="77"/>
      <c r="F115" s="36"/>
      <c r="G115" s="33"/>
      <c r="H115" s="33"/>
      <c r="I115" s="33"/>
      <c r="J115" s="33"/>
      <c r="K115" s="33"/>
      <c r="L115" s="33"/>
      <c r="M115" s="33"/>
      <c r="N115" s="33">
        <v>20</v>
      </c>
      <c r="O115" s="33"/>
      <c r="P115" s="33"/>
      <c r="Q115" s="33"/>
      <c r="R115" s="33"/>
      <c r="S115" s="33"/>
      <c r="T115" s="33"/>
      <c r="U115" s="33">
        <v>100</v>
      </c>
      <c r="V115" s="10"/>
      <c r="W115" s="10"/>
      <c r="X115" s="10"/>
      <c r="Y115" s="10"/>
      <c r="Z115" s="10"/>
      <c r="AA115" s="10"/>
      <c r="AB115" s="43"/>
      <c r="AC115" s="92">
        <f t="shared" si="2"/>
        <v>120</v>
      </c>
      <c r="AD115" s="133" t="s">
        <v>444</v>
      </c>
      <c r="AE115" s="134" t="s">
        <v>445</v>
      </c>
      <c r="AF115" s="141" t="s">
        <v>446</v>
      </c>
      <c r="AG115" s="139">
        <v>50.14</v>
      </c>
      <c r="AH115" s="140">
        <v>12033.6</v>
      </c>
      <c r="AI115" s="99"/>
      <c r="AJ115" s="10"/>
      <c r="AK115" s="10"/>
      <c r="AL115" s="10"/>
      <c r="AM115" s="100"/>
      <c r="AN115" s="99"/>
      <c r="AO115" s="10"/>
      <c r="AP115" s="10"/>
      <c r="AQ115" s="167"/>
      <c r="AR115" s="123"/>
      <c r="AS115" s="99"/>
      <c r="AT115" s="10"/>
      <c r="AU115" s="10"/>
      <c r="AV115" s="10"/>
      <c r="AW115" s="100"/>
    </row>
    <row r="116" spans="1:49" ht="17" customHeight="1" thickBot="1" x14ac:dyDescent="0.25">
      <c r="A116" s="12">
        <v>6004</v>
      </c>
      <c r="B116" s="13" t="s">
        <v>73</v>
      </c>
      <c r="C116" s="14" t="s">
        <v>74</v>
      </c>
      <c r="D116" s="74" t="s">
        <v>28</v>
      </c>
      <c r="E116" s="77"/>
      <c r="F116" s="36"/>
      <c r="G116" s="33"/>
      <c r="H116" s="33"/>
      <c r="I116" s="33"/>
      <c r="J116" s="33"/>
      <c r="K116" s="33"/>
      <c r="L116" s="33"/>
      <c r="M116" s="33"/>
      <c r="N116" s="33">
        <v>10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4">
        <v>2</v>
      </c>
      <c r="Z116" s="33"/>
      <c r="AA116" s="10"/>
      <c r="AB116" s="43"/>
      <c r="AC116" s="92">
        <f t="shared" si="2"/>
        <v>12</v>
      </c>
      <c r="AD116" s="133" t="s">
        <v>447</v>
      </c>
      <c r="AE116" s="134" t="s">
        <v>448</v>
      </c>
      <c r="AF116" s="138">
        <v>75001042</v>
      </c>
      <c r="AG116" s="139">
        <v>49.2</v>
      </c>
      <c r="AH116" s="140">
        <v>1180.8000000000002</v>
      </c>
      <c r="AI116" s="99"/>
      <c r="AJ116" s="10"/>
      <c r="AK116" s="10"/>
      <c r="AL116" s="10"/>
      <c r="AM116" s="100"/>
      <c r="AN116" s="99" t="s">
        <v>747</v>
      </c>
      <c r="AO116" s="10" t="s">
        <v>767</v>
      </c>
      <c r="AP116" s="10">
        <v>75001042</v>
      </c>
      <c r="AQ116" s="175">
        <v>48.36</v>
      </c>
      <c r="AR116" s="123">
        <v>0.12089999999999999</v>
      </c>
      <c r="AS116" s="99"/>
      <c r="AT116" s="10"/>
      <c r="AU116" s="10"/>
      <c r="AV116" s="10"/>
      <c r="AW116" s="100"/>
    </row>
    <row r="117" spans="1:49" ht="17" customHeight="1" thickBot="1" x14ac:dyDescent="0.25">
      <c r="A117" s="12">
        <v>6005</v>
      </c>
      <c r="B117" s="13" t="s">
        <v>75</v>
      </c>
      <c r="C117" s="14" t="s">
        <v>76</v>
      </c>
      <c r="D117" s="74" t="s">
        <v>28</v>
      </c>
      <c r="E117" s="77" t="s">
        <v>77</v>
      </c>
      <c r="F117" s="36">
        <v>4</v>
      </c>
      <c r="G117" s="33"/>
      <c r="H117" s="33"/>
      <c r="I117" s="33">
        <v>5</v>
      </c>
      <c r="J117" s="33">
        <v>1</v>
      </c>
      <c r="K117" s="33"/>
      <c r="L117" s="33"/>
      <c r="M117" s="33"/>
      <c r="N117" s="33">
        <v>8</v>
      </c>
      <c r="O117" s="33"/>
      <c r="P117" s="33"/>
      <c r="Q117" s="33">
        <v>4</v>
      </c>
      <c r="R117" s="33"/>
      <c r="S117" s="33">
        <v>5</v>
      </c>
      <c r="T117" s="33">
        <v>20</v>
      </c>
      <c r="U117" s="33">
        <v>50</v>
      </c>
      <c r="V117" s="33"/>
      <c r="W117" s="33"/>
      <c r="X117" s="33">
        <v>3</v>
      </c>
      <c r="Y117" s="34">
        <v>6</v>
      </c>
      <c r="Z117" s="33"/>
      <c r="AA117" s="10"/>
      <c r="AB117" s="43"/>
      <c r="AC117" s="92">
        <f t="shared" si="2"/>
        <v>106</v>
      </c>
      <c r="AD117" s="133" t="s">
        <v>449</v>
      </c>
      <c r="AE117" s="134" t="s">
        <v>450</v>
      </c>
      <c r="AF117" s="141" t="s">
        <v>451</v>
      </c>
      <c r="AG117" s="139">
        <v>49.08</v>
      </c>
      <c r="AH117" s="140">
        <v>10404.959999999999</v>
      </c>
      <c r="AI117" s="99"/>
      <c r="AJ117" s="10"/>
      <c r="AK117" s="10"/>
      <c r="AL117" s="10"/>
      <c r="AM117" s="100"/>
      <c r="AN117" s="99"/>
      <c r="AO117" s="10"/>
      <c r="AP117" s="10"/>
      <c r="AQ117" s="167"/>
      <c r="AR117" s="123"/>
      <c r="AS117" s="99"/>
      <c r="AT117" s="10"/>
      <c r="AU117" s="10"/>
      <c r="AV117" s="10"/>
      <c r="AW117" s="100"/>
    </row>
    <row r="118" spans="1:49" ht="17" customHeight="1" thickBot="1" x14ac:dyDescent="0.25">
      <c r="A118" s="12">
        <v>6006</v>
      </c>
      <c r="B118" s="13" t="s">
        <v>78</v>
      </c>
      <c r="C118" s="14" t="s">
        <v>79</v>
      </c>
      <c r="D118" s="74" t="s">
        <v>28</v>
      </c>
      <c r="E118" s="77" t="s">
        <v>80</v>
      </c>
      <c r="F118" s="36"/>
      <c r="G118" s="33"/>
      <c r="H118" s="33"/>
      <c r="I118" s="33">
        <v>30</v>
      </c>
      <c r="J118" s="33"/>
      <c r="K118" s="33"/>
      <c r="L118" s="33"/>
      <c r="M118" s="33"/>
      <c r="N118" s="33"/>
      <c r="O118" s="33"/>
      <c r="P118" s="33"/>
      <c r="Q118" s="33">
        <v>4</v>
      </c>
      <c r="R118" s="33"/>
      <c r="S118" s="33">
        <v>15</v>
      </c>
      <c r="T118" s="33">
        <v>10</v>
      </c>
      <c r="U118" s="33"/>
      <c r="V118" s="33">
        <v>6</v>
      </c>
      <c r="W118" s="33"/>
      <c r="X118" s="10"/>
      <c r="Y118" s="10"/>
      <c r="Z118" s="10"/>
      <c r="AA118" s="10"/>
      <c r="AB118" s="43"/>
      <c r="AC118" s="92">
        <f t="shared" si="2"/>
        <v>65</v>
      </c>
      <c r="AD118" s="133" t="s">
        <v>452</v>
      </c>
      <c r="AE118" s="134" t="s">
        <v>453</v>
      </c>
      <c r="AF118" s="138" t="s">
        <v>454</v>
      </c>
      <c r="AG118" s="139">
        <v>22.25</v>
      </c>
      <c r="AH118" s="140">
        <v>2892.5</v>
      </c>
      <c r="AI118" s="99"/>
      <c r="AJ118" s="10"/>
      <c r="AK118" s="10"/>
      <c r="AL118" s="10"/>
      <c r="AM118" s="100"/>
      <c r="AN118" s="99" t="s">
        <v>768</v>
      </c>
      <c r="AO118" s="10" t="s">
        <v>696</v>
      </c>
      <c r="AP118" s="10">
        <v>305214010</v>
      </c>
      <c r="AQ118" s="175">
        <v>33.4</v>
      </c>
      <c r="AR118" s="123">
        <v>3.3399999999999999E-2</v>
      </c>
      <c r="AS118" s="99"/>
      <c r="AT118" s="10"/>
      <c r="AU118" s="10"/>
      <c r="AV118" s="10"/>
      <c r="AW118" s="100"/>
    </row>
    <row r="119" spans="1:49" ht="17" customHeight="1" thickBot="1" x14ac:dyDescent="0.25">
      <c r="A119" s="12">
        <v>6007</v>
      </c>
      <c r="B119" s="22" t="s">
        <v>141</v>
      </c>
      <c r="C119" s="23" t="s">
        <v>142</v>
      </c>
      <c r="D119" s="73" t="s">
        <v>28</v>
      </c>
      <c r="E119" s="91"/>
      <c r="F119" s="36"/>
      <c r="G119" s="33"/>
      <c r="H119" s="33">
        <v>1</v>
      </c>
      <c r="I119" s="33">
        <v>10</v>
      </c>
      <c r="J119" s="33">
        <v>2</v>
      </c>
      <c r="K119" s="33"/>
      <c r="L119" s="33"/>
      <c r="M119" s="33"/>
      <c r="N119" s="33">
        <v>10</v>
      </c>
      <c r="O119" s="33"/>
      <c r="P119" s="33">
        <v>8</v>
      </c>
      <c r="Q119" s="33">
        <v>2</v>
      </c>
      <c r="R119" s="33"/>
      <c r="S119" s="33">
        <v>20</v>
      </c>
      <c r="T119" s="33">
        <v>20</v>
      </c>
      <c r="U119" s="33"/>
      <c r="V119" s="33"/>
      <c r="W119" s="33"/>
      <c r="X119" s="33">
        <v>1</v>
      </c>
      <c r="Y119" s="34">
        <v>1</v>
      </c>
      <c r="Z119" s="33">
        <v>75</v>
      </c>
      <c r="AA119" s="10"/>
      <c r="AB119" s="43"/>
      <c r="AC119" s="92">
        <f>SUM(F119:AB119)</f>
        <v>150</v>
      </c>
      <c r="AD119" s="133" t="s">
        <v>312</v>
      </c>
      <c r="AE119" s="134" t="s">
        <v>415</v>
      </c>
      <c r="AF119" s="138" t="s">
        <v>455</v>
      </c>
      <c r="AG119" s="139">
        <v>13.96</v>
      </c>
      <c r="AH119" s="140">
        <v>4188</v>
      </c>
      <c r="AI119" s="99"/>
      <c r="AJ119" s="10"/>
      <c r="AK119" s="10"/>
      <c r="AL119" s="10"/>
      <c r="AM119" s="100"/>
      <c r="AN119" s="99"/>
      <c r="AO119" s="10"/>
      <c r="AP119" s="10"/>
      <c r="AQ119" s="167"/>
      <c r="AR119" s="123"/>
      <c r="AS119" s="99"/>
      <c r="AT119" s="10"/>
      <c r="AU119" s="10"/>
      <c r="AV119" s="10"/>
      <c r="AW119" s="100"/>
    </row>
    <row r="120" spans="1:49" ht="17" customHeight="1" thickBot="1" x14ac:dyDescent="0.25">
      <c r="A120" s="12">
        <v>6008</v>
      </c>
      <c r="B120" s="13" t="s">
        <v>193</v>
      </c>
      <c r="C120" s="14" t="s">
        <v>194</v>
      </c>
      <c r="D120" s="74" t="s">
        <v>28</v>
      </c>
      <c r="E120" s="77"/>
      <c r="F120" s="36"/>
      <c r="G120" s="33"/>
      <c r="H120" s="33"/>
      <c r="I120" s="33">
        <v>100</v>
      </c>
      <c r="J120" s="33"/>
      <c r="K120" s="33"/>
      <c r="L120" s="33"/>
      <c r="M120" s="33"/>
      <c r="N120" s="33">
        <v>300</v>
      </c>
      <c r="O120" s="33"/>
      <c r="P120" s="33"/>
      <c r="Q120" s="33"/>
      <c r="R120" s="33"/>
      <c r="S120" s="33"/>
      <c r="T120" s="33">
        <v>10</v>
      </c>
      <c r="U120" s="33">
        <v>100</v>
      </c>
      <c r="V120" s="33"/>
      <c r="W120" s="33"/>
      <c r="X120" s="33"/>
      <c r="Y120" s="34">
        <v>4</v>
      </c>
      <c r="Z120" s="33"/>
      <c r="AA120" s="33">
        <v>2</v>
      </c>
      <c r="AB120" s="42"/>
      <c r="AC120" s="92">
        <f t="shared" si="2"/>
        <v>516</v>
      </c>
      <c r="AD120" s="133" t="s">
        <v>456</v>
      </c>
      <c r="AE120" s="134" t="s">
        <v>314</v>
      </c>
      <c r="AF120" s="141" t="s">
        <v>457</v>
      </c>
      <c r="AG120" s="139">
        <v>72.83</v>
      </c>
      <c r="AH120" s="140">
        <v>75160.56</v>
      </c>
      <c r="AI120" s="99"/>
      <c r="AJ120" s="10"/>
      <c r="AK120" s="10"/>
      <c r="AL120" s="10"/>
      <c r="AM120" s="100"/>
      <c r="AN120" s="99" t="s">
        <v>750</v>
      </c>
      <c r="AO120" s="10" t="s">
        <v>746</v>
      </c>
      <c r="AP120" s="10" t="s">
        <v>769</v>
      </c>
      <c r="AQ120" s="175">
        <v>54.55</v>
      </c>
      <c r="AR120" s="123">
        <v>0.10909999999999999</v>
      </c>
      <c r="AS120" s="99"/>
      <c r="AT120" s="10"/>
      <c r="AU120" s="10"/>
      <c r="AV120" s="10"/>
      <c r="AW120" s="100"/>
    </row>
    <row r="121" spans="1:49" ht="26" customHeight="1" thickBot="1" x14ac:dyDescent="0.25">
      <c r="A121" s="12">
        <v>6009</v>
      </c>
      <c r="B121" s="13" t="s">
        <v>188</v>
      </c>
      <c r="C121" s="14" t="s">
        <v>189</v>
      </c>
      <c r="D121" s="74" t="s">
        <v>28</v>
      </c>
      <c r="E121" s="89"/>
      <c r="F121" s="90"/>
      <c r="G121" s="53"/>
      <c r="H121" s="53"/>
      <c r="I121" s="53">
        <v>30</v>
      </c>
      <c r="J121" s="53"/>
      <c r="K121" s="53"/>
      <c r="L121" s="53"/>
      <c r="M121" s="53"/>
      <c r="N121" s="53">
        <v>50</v>
      </c>
      <c r="O121" s="53"/>
      <c r="P121" s="53"/>
      <c r="Q121" s="53"/>
      <c r="R121" s="53"/>
      <c r="S121" s="53"/>
      <c r="T121" s="53"/>
      <c r="U121" s="53"/>
      <c r="V121" s="53"/>
      <c r="W121" s="53"/>
      <c r="X121" s="53">
        <v>2</v>
      </c>
      <c r="Y121" s="53"/>
      <c r="Z121" s="53"/>
      <c r="AA121" s="53"/>
      <c r="AB121" s="11"/>
      <c r="AC121" s="95">
        <f t="shared" si="2"/>
        <v>82</v>
      </c>
      <c r="AD121" s="142" t="s">
        <v>312</v>
      </c>
      <c r="AE121" s="143" t="s">
        <v>400</v>
      </c>
      <c r="AF121" s="144" t="s">
        <v>458</v>
      </c>
      <c r="AG121" s="145">
        <v>39.71</v>
      </c>
      <c r="AH121" s="146">
        <v>6512.4400000000005</v>
      </c>
      <c r="AI121" s="101"/>
      <c r="AJ121" s="102"/>
      <c r="AK121" s="102"/>
      <c r="AL121" s="102"/>
      <c r="AM121" s="11"/>
      <c r="AN121" s="101" t="s">
        <v>770</v>
      </c>
      <c r="AO121" s="102" t="s">
        <v>746</v>
      </c>
      <c r="AP121" s="102">
        <v>7603008</v>
      </c>
      <c r="AQ121" s="181">
        <v>46.419999999999995</v>
      </c>
      <c r="AR121" s="123">
        <v>9.2839999999999992E-2</v>
      </c>
      <c r="AS121" s="101"/>
      <c r="AT121" s="102"/>
      <c r="AU121" s="102"/>
      <c r="AV121" s="102"/>
      <c r="AW121" s="11"/>
    </row>
    <row r="122" spans="1:49" x14ac:dyDescent="0.2">
      <c r="AD122" s="147" t="s">
        <v>312</v>
      </c>
      <c r="AE122" s="147" t="s">
        <v>400</v>
      </c>
      <c r="AF122" s="148" t="s">
        <v>459</v>
      </c>
      <c r="AG122" s="149">
        <v>19.54</v>
      </c>
      <c r="AH122" s="149">
        <v>3204.56</v>
      </c>
      <c r="AN122" s="124" t="s">
        <v>771</v>
      </c>
      <c r="AO122" s="125" t="s">
        <v>746</v>
      </c>
      <c r="AP122">
        <v>7603008</v>
      </c>
      <c r="AQ122" s="182">
        <v>19.57</v>
      </c>
      <c r="AR122" s="126">
        <v>3.9140000000000001E-2</v>
      </c>
    </row>
    <row r="123" spans="1:49" x14ac:dyDescent="0.2">
      <c r="AQ123" s="183"/>
    </row>
    <row r="124" spans="1:49" x14ac:dyDescent="0.2">
      <c r="AQ124" s="183"/>
    </row>
  </sheetData>
  <sortState xmlns:xlrd2="http://schemas.microsoft.com/office/spreadsheetml/2017/richdata2" ref="A107:E111">
    <sortCondition ref="B107:B111"/>
  </sortState>
  <mergeCells count="46">
    <mergeCell ref="AS112:AW112"/>
    <mergeCell ref="B87:AB87"/>
    <mergeCell ref="B106:AB106"/>
    <mergeCell ref="B112:AB112"/>
    <mergeCell ref="A1:E1"/>
    <mergeCell ref="B2:AB2"/>
    <mergeCell ref="B21:AB21"/>
    <mergeCell ref="B30:AB30"/>
    <mergeCell ref="B65:AB65"/>
    <mergeCell ref="B55:AB55"/>
    <mergeCell ref="B37:AB37"/>
    <mergeCell ref="AD1:AH1"/>
    <mergeCell ref="AD112:AH112"/>
    <mergeCell ref="AD106:AH106"/>
    <mergeCell ref="AD87:AH87"/>
    <mergeCell ref="AD65:AH65"/>
    <mergeCell ref="AD55:AH55"/>
    <mergeCell ref="AD37:AH37"/>
    <mergeCell ref="AD30:AH30"/>
    <mergeCell ref="AD21:AH21"/>
    <mergeCell ref="AI87:AM87"/>
    <mergeCell ref="AI106:AM106"/>
    <mergeCell ref="AS1:AW1"/>
    <mergeCell ref="AS21:AW21"/>
    <mergeCell ref="AS30:AW30"/>
    <mergeCell ref="AS37:AW37"/>
    <mergeCell ref="AS55:AW55"/>
    <mergeCell ref="AS65:AW65"/>
    <mergeCell ref="AS87:AW87"/>
    <mergeCell ref="AS106:AW106"/>
    <mergeCell ref="AI112:AM112"/>
    <mergeCell ref="AI1:AM1"/>
    <mergeCell ref="AN21:AR21"/>
    <mergeCell ref="AN30:AR30"/>
    <mergeCell ref="AN37:AR37"/>
    <mergeCell ref="AN55:AR55"/>
    <mergeCell ref="AN65:AR65"/>
    <mergeCell ref="AN87:AR87"/>
    <mergeCell ref="AN106:AR106"/>
    <mergeCell ref="AN112:AR112"/>
    <mergeCell ref="AN1:AR1"/>
    <mergeCell ref="AI21:AM21"/>
    <mergeCell ref="AI30:AM30"/>
    <mergeCell ref="AI37:AM37"/>
    <mergeCell ref="AI55:AM55"/>
    <mergeCell ref="AI65:AM65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Rogers</dc:creator>
  <cp:lastModifiedBy>Katie Rogers</cp:lastModifiedBy>
  <dcterms:created xsi:type="dcterms:W3CDTF">2024-04-10T17:47:13Z</dcterms:created>
  <dcterms:modified xsi:type="dcterms:W3CDTF">2024-06-28T15:29:30Z</dcterms:modified>
</cp:coreProperties>
</file>